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icitacoes-GLC\EDI\Entrada\Engenharia\2018\0000074-2018\"/>
    </mc:Choice>
  </mc:AlternateContent>
  <bookViews>
    <workbookView xWindow="0" yWindow="0" windowWidth="17280" windowHeight="8190" tabRatio="922"/>
  </bookViews>
  <sheets>
    <sheet name="Lote único" sheetId="27" r:id="rId1"/>
  </sheets>
  <definedNames>
    <definedName name="_xlnm.Print_Area" localSheetId="0">'Lote único'!$A$1:$H$366</definedName>
    <definedName name="_xlnm.Print_Titles" localSheetId="0">'Lote único'!$12:$13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1" i="27" l="1"/>
  <c r="F361" i="27"/>
  <c r="G124" i="27"/>
  <c r="F124" i="27"/>
  <c r="G353" i="27" l="1"/>
  <c r="F353" i="27"/>
  <c r="G326" i="27"/>
  <c r="F326" i="27"/>
  <c r="G308" i="27"/>
  <c r="F308" i="27"/>
  <c r="F276" i="27"/>
  <c r="F207" i="27"/>
  <c r="G276" i="27"/>
  <c r="G207" i="27"/>
  <c r="G135" i="27"/>
  <c r="F135" i="27"/>
  <c r="G121" i="27"/>
  <c r="F121" i="27"/>
  <c r="G108" i="27"/>
  <c r="F108" i="27"/>
  <c r="G66" i="27"/>
  <c r="F66" i="27"/>
  <c r="F60" i="27"/>
  <c r="G60" i="27"/>
  <c r="G357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1" i="27"/>
  <c r="H40" i="27"/>
  <c r="H38" i="27"/>
  <c r="H37" i="27"/>
  <c r="H36" i="27"/>
  <c r="H35" i="27"/>
  <c r="H34" i="27"/>
  <c r="H33" i="27"/>
  <c r="H32" i="27"/>
  <c r="H30" i="27"/>
  <c r="H28" i="27"/>
  <c r="H27" i="27"/>
  <c r="H25" i="27"/>
  <c r="H24" i="27"/>
  <c r="H17" i="27"/>
  <c r="H18" i="27"/>
  <c r="H19" i="27"/>
  <c r="H20" i="27"/>
  <c r="H21" i="27"/>
  <c r="H22" i="27"/>
  <c r="H16" i="27"/>
  <c r="F358" i="27" l="1"/>
  <c r="G358" i="27"/>
  <c r="G136" i="27"/>
  <c r="F136" i="27"/>
  <c r="H60" i="27"/>
  <c r="F362" i="27" l="1"/>
  <c r="G362" i="27"/>
  <c r="H279" i="27"/>
  <c r="H107" i="27" l="1"/>
  <c r="H85" i="27"/>
  <c r="H356" i="27"/>
  <c r="H355" i="27"/>
  <c r="H352" i="27"/>
  <c r="H351" i="27"/>
  <c r="H350" i="27"/>
  <c r="H349" i="27"/>
  <c r="H347" i="27"/>
  <c r="H346" i="27"/>
  <c r="H345" i="27"/>
  <c r="H344" i="27"/>
  <c r="H343" i="27"/>
  <c r="H342" i="27"/>
  <c r="H341" i="27"/>
  <c r="H340" i="27"/>
  <c r="H339" i="27"/>
  <c r="H337" i="27"/>
  <c r="H336" i="27"/>
  <c r="H335" i="27"/>
  <c r="H334" i="27"/>
  <c r="H333" i="27"/>
  <c r="H332" i="27"/>
  <c r="H331" i="27"/>
  <c r="H330" i="27"/>
  <c r="H329" i="27"/>
  <c r="H325" i="27"/>
  <c r="H323" i="27"/>
  <c r="H322" i="27"/>
  <c r="H316" i="27"/>
  <c r="H314" i="27"/>
  <c r="H313" i="27"/>
  <c r="H311" i="27"/>
  <c r="H306" i="27"/>
  <c r="H305" i="27"/>
  <c r="H304" i="27"/>
  <c r="H300" i="27"/>
  <c r="H298" i="27"/>
  <c r="H297" i="27"/>
  <c r="H296" i="27"/>
  <c r="H293" i="27"/>
  <c r="H292" i="27"/>
  <c r="H291" i="27"/>
  <c r="H290" i="27"/>
  <c r="H289" i="27"/>
  <c r="H287" i="27"/>
  <c r="H285" i="27"/>
  <c r="H283" i="27"/>
  <c r="H281" i="27"/>
  <c r="H275" i="27"/>
  <c r="H274" i="27"/>
  <c r="H273" i="27"/>
  <c r="H271" i="27"/>
  <c r="H270" i="27"/>
  <c r="H269" i="27"/>
  <c r="H267" i="27"/>
  <c r="H265" i="27"/>
  <c r="H263" i="27"/>
  <c r="H262" i="27"/>
  <c r="H261" i="27"/>
  <c r="H259" i="27"/>
  <c r="H258" i="27"/>
  <c r="H257" i="27"/>
  <c r="H256" i="27"/>
  <c r="H252" i="27"/>
  <c r="H250" i="27"/>
  <c r="H249" i="27"/>
  <c r="H248" i="27"/>
  <c r="H247" i="27"/>
  <c r="H244" i="27"/>
  <c r="H242" i="27"/>
  <c r="H241" i="27"/>
  <c r="H240" i="27"/>
  <c r="H239" i="27"/>
  <c r="H237" i="27"/>
  <c r="H235" i="27"/>
  <c r="H234" i="27"/>
  <c r="H232" i="27"/>
  <c r="H229" i="27"/>
  <c r="H227" i="27"/>
  <c r="H226" i="27"/>
  <c r="H225" i="27"/>
  <c r="H224" i="27"/>
  <c r="H223" i="27"/>
  <c r="H222" i="27"/>
  <c r="H221" i="27"/>
  <c r="H220" i="27"/>
  <c r="H219" i="27"/>
  <c r="H218" i="27"/>
  <c r="H217" i="27"/>
  <c r="H214" i="27"/>
  <c r="H213" i="27"/>
  <c r="H211" i="27"/>
  <c r="H206" i="27"/>
  <c r="H205" i="27"/>
  <c r="H204" i="27"/>
  <c r="H201" i="27"/>
  <c r="H199" i="27"/>
  <c r="H197" i="27"/>
  <c r="H195" i="27"/>
  <c r="H193" i="27"/>
  <c r="H192" i="27"/>
  <c r="H191" i="27"/>
  <c r="H189" i="27"/>
  <c r="H187" i="27"/>
  <c r="H184" i="27"/>
  <c r="H180" i="27"/>
  <c r="H179" i="27"/>
  <c r="H178" i="27"/>
  <c r="H177" i="27"/>
  <c r="H175" i="27"/>
  <c r="H174" i="27"/>
  <c r="H173" i="27"/>
  <c r="H172" i="27"/>
  <c r="H171" i="27"/>
  <c r="H168" i="27"/>
  <c r="H167" i="27"/>
  <c r="H165" i="27"/>
  <c r="H159" i="27"/>
  <c r="H158" i="27"/>
  <c r="H157" i="27"/>
  <c r="H155" i="27"/>
  <c r="H154" i="27"/>
  <c r="H150" i="27"/>
  <c r="H149" i="27"/>
  <c r="H147" i="27"/>
  <c r="H146" i="27"/>
  <c r="H141" i="27"/>
  <c r="H134" i="27"/>
  <c r="H132" i="27"/>
  <c r="H115" i="27"/>
  <c r="H114" i="27"/>
  <c r="H104" i="27"/>
  <c r="H102" i="27"/>
  <c r="H101" i="27"/>
  <c r="H100" i="27"/>
  <c r="H95" i="27"/>
  <c r="H94" i="27"/>
  <c r="H93" i="27"/>
  <c r="H92" i="27"/>
  <c r="H91" i="27"/>
  <c r="H84" i="27"/>
  <c r="H83" i="27"/>
  <c r="H82" i="27"/>
  <c r="H77" i="27"/>
  <c r="H76" i="27"/>
  <c r="H75" i="27"/>
  <c r="H74" i="27"/>
  <c r="H71" i="27"/>
  <c r="H63" i="27"/>
  <c r="H353" i="27" l="1"/>
  <c r="H286" i="27"/>
  <c r="H295" i="27"/>
  <c r="H307" i="27"/>
  <c r="H312" i="27"/>
  <c r="H326" i="27" s="1"/>
  <c r="H360" i="27"/>
  <c r="H361" i="27" s="1"/>
  <c r="H140" i="27"/>
  <c r="H145" i="27"/>
  <c r="H169" i="27"/>
  <c r="H176" i="27"/>
  <c r="H182" i="27"/>
  <c r="H186" i="27"/>
  <c r="H202" i="27"/>
  <c r="H246" i="27"/>
  <c r="H294" i="27"/>
  <c r="H90" i="27"/>
  <c r="H163" i="27"/>
  <c r="H188" i="27"/>
  <c r="H190" i="27"/>
  <c r="H194" i="27"/>
  <c r="H228" i="27"/>
  <c r="H254" i="27"/>
  <c r="H260" i="27"/>
  <c r="H264" i="27"/>
  <c r="H280" i="27"/>
  <c r="H302" i="27"/>
  <c r="H318" i="27"/>
  <c r="H324" i="27"/>
  <c r="H99" i="27"/>
  <c r="H86" i="27"/>
  <c r="H118" i="27"/>
  <c r="H133" i="27"/>
  <c r="H139" i="27"/>
  <c r="H164" i="27"/>
  <c r="H166" i="27"/>
  <c r="H170" i="27"/>
  <c r="H181" i="27"/>
  <c r="H183" i="27"/>
  <c r="H185" i="27"/>
  <c r="H196" i="27"/>
  <c r="H198" i="27"/>
  <c r="H203" i="27"/>
  <c r="H215" i="27"/>
  <c r="H231" i="27"/>
  <c r="H233" i="27"/>
  <c r="H238" i="27"/>
  <c r="H251" i="27"/>
  <c r="H253" i="27"/>
  <c r="H255" i="27"/>
  <c r="H266" i="27"/>
  <c r="H268" i="27"/>
  <c r="H272" i="27"/>
  <c r="H282" i="27"/>
  <c r="H284" i="27"/>
  <c r="H288" i="27"/>
  <c r="H301" i="27"/>
  <c r="H303" i="27"/>
  <c r="H315" i="27"/>
  <c r="H317" i="27"/>
  <c r="H320" i="27"/>
  <c r="H80" i="27"/>
  <c r="H103" i="27"/>
  <c r="H131" i="27"/>
  <c r="H119" i="27"/>
  <c r="H64" i="27"/>
  <c r="H69" i="27"/>
  <c r="H78" i="27"/>
  <c r="H89" i="27"/>
  <c r="H96" i="27"/>
  <c r="H106" i="27"/>
  <c r="H112" i="27"/>
  <c r="H123" i="27"/>
  <c r="H124" i="27" s="1"/>
  <c r="H128" i="27"/>
  <c r="H142" i="27"/>
  <c r="H144" i="27"/>
  <c r="H152" i="27"/>
  <c r="H160" i="27"/>
  <c r="H162" i="27"/>
  <c r="H117" i="27"/>
  <c r="H65" i="27"/>
  <c r="H70" i="27"/>
  <c r="H79" i="27"/>
  <c r="H88" i="27"/>
  <c r="H97" i="27"/>
  <c r="H105" i="27"/>
  <c r="H120" i="27"/>
  <c r="H127" i="27"/>
  <c r="H129" i="27"/>
  <c r="H143" i="27"/>
  <c r="H151" i="27"/>
  <c r="H153" i="27"/>
  <c r="H161" i="27"/>
  <c r="H357" i="27"/>
  <c r="H308" i="27" l="1"/>
  <c r="H276" i="27"/>
  <c r="H121" i="27"/>
  <c r="H207" i="27"/>
  <c r="H108" i="27"/>
  <c r="H66" i="27"/>
  <c r="H135" i="27"/>
  <c r="H358" i="27" l="1"/>
  <c r="H136" i="27"/>
  <c r="H362" i="27" l="1"/>
</calcChain>
</file>

<file path=xl/sharedStrings.xml><?xml version="1.0" encoding="utf-8"?>
<sst xmlns="http://schemas.openxmlformats.org/spreadsheetml/2006/main" count="996" uniqueCount="593">
  <si>
    <t>PLANILHA DE ORÇAMENTOS - COMPRA DE MATERIAIS E OU SERVIÇOS</t>
  </si>
  <si>
    <t>PROPONENTE</t>
  </si>
  <si>
    <t>NOME:</t>
  </si>
  <si>
    <t>FONE:</t>
  </si>
  <si>
    <t>EMAIL:</t>
  </si>
  <si>
    <t>CNPJ:</t>
  </si>
  <si>
    <t>ITEM</t>
  </si>
  <si>
    <t>DESCRIÇÃO</t>
  </si>
  <si>
    <t>QUANT.</t>
  </si>
  <si>
    <t>UNID.</t>
  </si>
  <si>
    <t>PREÇO UNITÁRIO</t>
  </si>
  <si>
    <t>MATERIAL</t>
  </si>
  <si>
    <t>MÃO DE OBRA</t>
  </si>
  <si>
    <t>un</t>
  </si>
  <si>
    <t>m</t>
  </si>
  <si>
    <t>1.3</t>
  </si>
  <si>
    <t>1.4</t>
  </si>
  <si>
    <t>1.5</t>
  </si>
  <si>
    <t>1.6</t>
  </si>
  <si>
    <t>1.7</t>
  </si>
  <si>
    <t>1.1</t>
  </si>
  <si>
    <t>1.2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</si>
  <si>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</si>
  <si>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</si>
  <si>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</si>
  <si>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</si>
  <si>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</si>
  <si>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</si>
  <si>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</si>
  <si>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</si>
  <si>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</si>
  <si>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LOTE</t>
  </si>
  <si>
    <t>cj</t>
  </si>
  <si>
    <t>1.20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</si>
  <si>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</si>
  <si>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</si>
  <si>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</si>
  <si>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</si>
  <si>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</si>
  <si>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</si>
  <si>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</si>
  <si>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</si>
  <si>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</si>
  <si>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</si>
  <si>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</si>
  <si>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</si>
  <si>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</si>
  <si>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</si>
  <si>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</si>
  <si>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</si>
  <si>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</si>
  <si>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</si>
  <si>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</si>
  <si>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</si>
  <si>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</si>
  <si>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</si>
  <si>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</si>
  <si>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</si>
  <si>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</si>
  <si>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</si>
  <si>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</si>
  <si>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</si>
  <si>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</si>
  <si>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</si>
  <si>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</si>
  <si>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</si>
  <si>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</si>
  <si>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</si>
  <si>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</si>
  <si>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</si>
  <si>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</si>
  <si>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</si>
  <si>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</si>
  <si>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</si>
  <si>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</si>
  <si>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</si>
  <si>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</si>
  <si>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5.1</t>
  </si>
  <si>
    <t>5.2</t>
  </si>
  <si>
    <t>5.3</t>
  </si>
  <si>
    <t>5.4</t>
  </si>
  <si>
    <t>5.5</t>
  </si>
  <si>
    <t>5.6</t>
  </si>
  <si>
    <t>5.7</t>
  </si>
  <si>
    <t>4.1</t>
  </si>
  <si>
    <t>4.2</t>
  </si>
  <si>
    <t>4.3</t>
  </si>
  <si>
    <t>4.4</t>
  </si>
  <si>
    <t>4.5</t>
  </si>
  <si>
    <t>4.6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</si>
  <si>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</si>
  <si>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</si>
  <si>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</si>
  <si>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</si>
  <si>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</si>
  <si>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</si>
  <si>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</si>
  <si>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</si>
  <si>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</si>
  <si>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</si>
  <si>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</si>
  <si>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</si>
  <si>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</si>
  <si>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</si>
  <si>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</si>
  <si>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</si>
  <si>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</si>
  <si>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</si>
  <si>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</si>
  <si>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3.24</t>
  </si>
  <si>
    <t>2.19</t>
  </si>
  <si>
    <t>2.20</t>
  </si>
  <si>
    <t>2.21</t>
  </si>
  <si>
    <t>2.22</t>
  </si>
  <si>
    <t>2.23</t>
  </si>
  <si>
    <t>2.24</t>
  </si>
  <si>
    <t>2.25</t>
  </si>
  <si>
    <t>3.23</t>
  </si>
  <si>
    <t>3.25</t>
  </si>
  <si>
    <t>3.26</t>
  </si>
  <si>
    <t>2.26</t>
  </si>
  <si>
    <t>3.27</t>
  </si>
  <si>
    <t>3.28</t>
  </si>
  <si>
    <t>3.29</t>
  </si>
  <si>
    <t>I</t>
  </si>
  <si>
    <t>OBRAS CIVIS</t>
  </si>
  <si>
    <t>1.</t>
  </si>
  <si>
    <t>SERVIÇOS PRELIMINARES</t>
  </si>
  <si>
    <t>Tapume de chapa de madeira compensada, E= 6MM, com pintura a cal e reaproveitamento de 2X (h=2,20m)</t>
  </si>
  <si>
    <t>m²</t>
  </si>
  <si>
    <t>Placa de obra em chapa de aço galvanizado</t>
  </si>
  <si>
    <t>Emissão de ART</t>
  </si>
  <si>
    <t>vb</t>
  </si>
  <si>
    <t>Plano de Gerenciamento de Resíduos da Construção Civil – PGRCC</t>
  </si>
  <si>
    <t xml:space="preserve">Transporte de conteiners para destinação e descarte dos resíduos de caliças, ferro, vidro, madeiras, alumínio, cerâmicas, gesso, etc, produzidos pela construção civil </t>
  </si>
  <si>
    <t>m³</t>
  </si>
  <si>
    <t>Descarte de resíduos da construção civil em área licenciadas (atentar para legislação local), considerando a densidade aparente de  300kg/m³ de RCC</t>
  </si>
  <si>
    <t>t</t>
  </si>
  <si>
    <t>As-Built das Civil</t>
  </si>
  <si>
    <t>2.</t>
  </si>
  <si>
    <t>FORRO</t>
  </si>
  <si>
    <t>Forro mineral placa 62,5x125 cm, na cor branca e perfil em aço pintado, cor idêntica à placa, incluindo fixação com arame galvanizado e alçapões</t>
  </si>
  <si>
    <t>Forro em drywall, para ambientes comerciais, incluso estrutura de fixação (Sanitários PNE e cortineiro autoatendimento)</t>
  </si>
  <si>
    <t>3.</t>
  </si>
  <si>
    <t>PAVIMENTAÇÃO</t>
  </si>
  <si>
    <t>Elemento tátil em PVC com aditivo UV, colado com fita dupla-face especial, cor cinza escuro - alerta</t>
  </si>
  <si>
    <t>Elemento tátil em PVC com aditivo UV, colado com fita dupla-face especial, cor cinza escuro - direcional</t>
  </si>
  <si>
    <t>4.</t>
  </si>
  <si>
    <t>PAREDES</t>
  </si>
  <si>
    <t xml:space="preserve"> </t>
  </si>
  <si>
    <t>Parede com placas de gesso acartonado (drywall), para uso interno com duas faces duplas e estrutura metálica com guias duplas, sem vãos.  (Parede sobre os cashs/caixas)</t>
  </si>
  <si>
    <t>5.</t>
  </si>
  <si>
    <t>PINTURA</t>
  </si>
  <si>
    <t>m ²</t>
  </si>
  <si>
    <t>6.</t>
  </si>
  <si>
    <t>DIVERSOS</t>
  </si>
  <si>
    <t>Elemento balizador em tubo de aço galvanizado Ø90 com pintura eletrotástica na cor cinza modelo Olegário</t>
  </si>
  <si>
    <t>Passa-Objetos em acrílico conforme padrão Banrisul</t>
  </si>
  <si>
    <t>7.</t>
  </si>
  <si>
    <t>ACESSÓRIOS E METAIS</t>
  </si>
  <si>
    <t xml:space="preserve">Saboneteira plástica tipo dispenser para sabonete liquido com reservatório  800 a 1500 ML, incluso fixação. </t>
  </si>
  <si>
    <t>Dispenser Porta Papel Higiênico Velox Branco Cód.26785419 - Premisse ou equivalente técnico</t>
  </si>
  <si>
    <t>Dispenser Toalheiro Papel Toalha  Velox C19533 Branco Premisse ou equivalente</t>
  </si>
  <si>
    <t>Espelho cristal, espessura 4mm, com parafusos de fixação, sem moldura, dimensões conf. projeto</t>
  </si>
  <si>
    <t>Lixeira com Pedal e Tampa Inox Brinox Decorline 5L ou equivalente técnico</t>
  </si>
  <si>
    <t>Torneira para pia de cozinha bica alta cromada modelo 3159C50 marca Forusi ou equivalente técnico</t>
  </si>
  <si>
    <t>Tampo inox com pia 120x60cm, marca Tramontina ou equivalente técnico</t>
  </si>
  <si>
    <t>Tanque para área de serviço, cor branco  gelo, dimensões 600x500mm, capacidade de 40l modleo TQ.03 marca DECA ou equivalente técnico</t>
  </si>
  <si>
    <t>Coluna para tanque modelo CT.25.17 marca DECA ou equivalente técnico</t>
  </si>
  <si>
    <t>Torneira para tanque, tipo de parede com acabamento cromado – marca MEBER ou equivalente técnico.</t>
  </si>
  <si>
    <t>Balcão triplo completo com 02 portas e 04 gavetas sem tampo, da linha Allegra Top na cor branco, dimensões: 120x 86,5x48,3cm, COD.: 97257RE, Bertolini ou equivalente técnico</t>
  </si>
  <si>
    <t>Armário aéreo completo com 03 portas nas dimensões: 120x55,30,0x31,8cm da linha Allegra TOP na cor branco, COD.: 54057RE, marca Bertolini ou equivalente técnico</t>
  </si>
  <si>
    <t>Película anti-vandalismo transparente, até h:2,10m  (Divisórias internas)</t>
  </si>
  <si>
    <t>Capa para identificação do assento prioritário em cadeiras e longarinas</t>
  </si>
  <si>
    <t>kit</t>
  </si>
  <si>
    <t>Bateria selada 12V 7Ah</t>
  </si>
  <si>
    <t>pç</t>
  </si>
  <si>
    <t>Cilindro contato elétrico 510 Pacri</t>
  </si>
  <si>
    <t>II</t>
  </si>
  <si>
    <t>SALA DE AUTOATENDIMENTO</t>
  </si>
  <si>
    <t>ELEMENTOS DIVISÓRIOS</t>
  </si>
  <si>
    <t>Máscara para máquinas de autoatendimento, com tampões largura de 1m</t>
  </si>
  <si>
    <t>Mascara padrão novo para máquinas de autoatendimento com tampões Largura 120cm</t>
  </si>
  <si>
    <t>Fechamento superior e lateral da máscara em gesso acartonado</t>
  </si>
  <si>
    <t>III</t>
  </si>
  <si>
    <t>PROGAMAÇÃO VISUAL</t>
  </si>
  <si>
    <t>PROGRAMAÇÃO VISUAL EXTERNA</t>
  </si>
  <si>
    <t xml:space="preserve"> Testeira T6 - 600x110x22cm - modelo novo</t>
  </si>
  <si>
    <t>Logo Banrisul "cubos" em aço inoxidável 100x90cm  instalados em paineis com fechamento em chapa de aluminio  para fachada</t>
  </si>
  <si>
    <t xml:space="preserve"> Fornecer e instalar Pórtico Banrisul Eletrônico em chapa galvanizada vazada, com legenda BANRISUL ELETRÔNICO conforme padrão</t>
  </si>
  <si>
    <t>PROGRAMAÇÃO VISUAL INTERNA</t>
  </si>
  <si>
    <t>Adesivos</t>
  </si>
  <si>
    <t>2.1.1</t>
  </si>
  <si>
    <t>A2 AT2 - Horário Agência (dupla face)</t>
  </si>
  <si>
    <t>2.1.2</t>
  </si>
  <si>
    <t>A3 - SAI - Acessibilidade (simbolo S.I.A.) 15x15 cm</t>
  </si>
  <si>
    <t>2.1.3</t>
  </si>
  <si>
    <t>A4 - SIA CG - Acessibilidade (simbolo S.I.A.) 15x15 cm</t>
  </si>
  <si>
    <t xml:space="preserve">A2 PO - Passa Objetos (dupla face) </t>
  </si>
  <si>
    <t>2.1.4</t>
  </si>
  <si>
    <t>A5 - CX - Nº Caixa (simples)</t>
  </si>
  <si>
    <t>2.1.5</t>
  </si>
  <si>
    <t>A1LP - Logo padrão</t>
  </si>
  <si>
    <t>2.1.6</t>
  </si>
  <si>
    <t>A2HSAA2 - Autoatendimento porta automática</t>
  </si>
  <si>
    <t>PLACAS EM ACRÍLICO - Placa de acrílico com texto em braile em ABS e=0,8mm,  presas ao pórtico Banrisul Eletrônico através de rebite, conforme projeto.</t>
  </si>
  <si>
    <t>2.2.1</t>
  </si>
  <si>
    <t>P P 15 - AG E HOR - Atendimento agência e autoatendimento, com braile, no pórtico</t>
  </si>
  <si>
    <t>2.2.2</t>
  </si>
  <si>
    <t>P P 14 - PRESS- Instruções para sair após 22h</t>
  </si>
  <si>
    <t>2.2.3</t>
  </si>
  <si>
    <t>P P 13 - Retire sua senha</t>
  </si>
  <si>
    <t>2.2.4</t>
  </si>
  <si>
    <t>PP18 - Sanitário Maculino em braile</t>
  </si>
  <si>
    <t>2.2.5</t>
  </si>
  <si>
    <t>PP19- Sanitário Feminino em braile</t>
  </si>
  <si>
    <t>PLACAS EM ACRÍLICO ADESIVADAS - Placas de acrílicos sobrepostas (branca translúcida e azul Pantone 300C), com texto em adesivo vinílico branco,  presas à porta/parede por fita dupla-face, conforme projeto.</t>
  </si>
  <si>
    <t>2.3.1</t>
  </si>
  <si>
    <t>PP1 - PRIV - Privativo para funcionários, 30cmx8cm, colada</t>
  </si>
  <si>
    <t>2.3.2</t>
  </si>
  <si>
    <t>PP2 -  Ar Condicionado, 30cmx8cm, colada</t>
  </si>
  <si>
    <t>2.3.3</t>
  </si>
  <si>
    <t>PP3 -  NO Break, 30cmx8cm, colada</t>
  </si>
  <si>
    <t>2.3.4</t>
  </si>
  <si>
    <t>PP4 - Sala de reuniões, 30x8cm, colada</t>
  </si>
  <si>
    <t>2.3.5</t>
  </si>
  <si>
    <t>PP5 - ARQ -Arquivo,30x8cm, colada</t>
  </si>
  <si>
    <t>2.3.6</t>
  </si>
  <si>
    <t>PP6 - COPA -Copa, 19cmx15cm, colada</t>
  </si>
  <si>
    <t>2.3.7</t>
  </si>
  <si>
    <t>PP8 M -Sanitário Masculino, 19cmx15cm, colada</t>
  </si>
  <si>
    <t>2.3.8</t>
  </si>
  <si>
    <t>PP9 F -Sanitário Feminino, 19cmx15cm, colada</t>
  </si>
  <si>
    <t>2.3.9</t>
  </si>
  <si>
    <t>PP11 - MPNE - Sanitário Masculino acessível, 24cmx15cm, colada</t>
  </si>
  <si>
    <t>2.3.10</t>
  </si>
  <si>
    <t>PP12 - FPNE - Sanitário Feminino acessível, 24cmx15cm, colada</t>
  </si>
  <si>
    <t>PLACAS EM ACRÍLICO SUSPENSAS - Placas de acrílicos sobrepostas (branca translúcida e azul Pantone 300C), com texto em adesivo vinílico branco,  presas ao forro com tirantes metálicos, conforme projeto.</t>
  </si>
  <si>
    <t>2.4.1</t>
  </si>
  <si>
    <t>PS4 - PREFERENCIAL -Atendimento Preferencial 40x32cm</t>
  </si>
  <si>
    <t>2.4.2</t>
  </si>
  <si>
    <t>PS2 - CAIXAS - Caixas  Atendimento por Senha</t>
  </si>
  <si>
    <t>2.4.3</t>
  </si>
  <si>
    <t>PS5 - ATPF - Atendimento Pessoa Física</t>
  </si>
  <si>
    <t>2.4.4</t>
  </si>
  <si>
    <t>PS6 - Atendimento Empresarial</t>
  </si>
  <si>
    <t>2.4.5</t>
  </si>
  <si>
    <t>PS7 - NPF - Negócios Pessoa Física</t>
  </si>
  <si>
    <t>2.4.6</t>
  </si>
  <si>
    <t>PS10 GG- Gerente Geral</t>
  </si>
  <si>
    <t>2.4.7</t>
  </si>
  <si>
    <t>PS11 GA- Gerente Adjunto</t>
  </si>
  <si>
    <t>2.4.8</t>
  </si>
  <si>
    <t xml:space="preserve">PC INFORMA -Porta Cartaz Informa  Cristal espaçador cromado- 48,5 x 33,5cm </t>
  </si>
  <si>
    <t>2.4.9</t>
  </si>
  <si>
    <t xml:space="preserve">PC TARIFAS -Porta Cartaz modelo novo 54 x 74cm </t>
  </si>
  <si>
    <t>IV</t>
  </si>
  <si>
    <t>INTERIORES</t>
  </si>
  <si>
    <t>ESQUADRIAS</t>
  </si>
  <si>
    <t>1.1.1</t>
  </si>
  <si>
    <t>Biombos em vidro liso transparente 4mm, requadro de alumínio anodizado, cor branco, nas dimensões de 1,20mx1,40m. Inclui: fornecimento, montagem, adesivos jateados intercalados (faixa de 12cm), perfil REF. ALCOA 30-026 ou equivalente, pés e sapatas, conforme detalhe.</t>
  </si>
  <si>
    <t>1.2.1</t>
  </si>
  <si>
    <t>Divisor de ambientes, em vidro liso transparente 6mm, com perfil  e montante em alumínio anodizado, cor branco, nas dimensões indicadas em projeto (módulo variável, altura 1,80m), com  aplicação de pelicula jateada na metade superior e pelicula vinil listrada na parte inferior, sendo: listrada 12mm e 6mm vazada. (Mão deObra 3h)</t>
  </si>
  <si>
    <t>1.2.2</t>
  </si>
  <si>
    <t>Divisor de ambientes, em vidro liso transparente 6mm, com perfil  e montante em alumínio anodizado, cor branco, nas dimensões indicadas em projeto (módulo variável, altura 1,80m), com  aplicação de pelicula vinil listrada na parte inferior, sendo: listrada 12mm e 6mm vazada. (Mão deObra 14h)</t>
  </si>
  <si>
    <t>1.3.1</t>
  </si>
  <si>
    <t>Divisórias Internas com caxilharia de alumínio branco e vidro liso transparente 6mm, nas dimensões indicadas em projeto com  aplicação de pelicula vinil listrada, sendo: listrada 12mm e 6mm vazada.o (sala de reuniões)</t>
  </si>
  <si>
    <t>1.3.2</t>
  </si>
  <si>
    <t>1.3.3</t>
  </si>
  <si>
    <t>1.3.4</t>
  </si>
  <si>
    <t>Divisória naval na cor branca, com porta, perfis e peças para fixação, dimensões conforme projeto (depósito)</t>
  </si>
  <si>
    <t>V</t>
  </si>
  <si>
    <t>ITENS IMOBILIZÁVEIS</t>
  </si>
  <si>
    <t>Fornecimento e Instalação da porta detectora de metais, modelo cilíndrica, sistema de detecção bobina central, caixa de passagem com vidros curvos laminados de segurança, espessura de 10mm</t>
  </si>
  <si>
    <t>VI</t>
  </si>
  <si>
    <t>PPCI</t>
  </si>
  <si>
    <t>EXTINTORES</t>
  </si>
  <si>
    <t>Extintor de incêndio portátil com carga de agua pressurizada de 10 L, classe 2A fornecimento e colocação</t>
  </si>
  <si>
    <t>Extintor de incêndio portátil com carga de pó tipo BC 6KG, classe 20:BC fornecimento e colocação</t>
  </si>
  <si>
    <t>Extintor de incêndio portátil com carga de gás carbonico 6KG, classe 5B:C</t>
  </si>
  <si>
    <t>SINALIZAÇÃO</t>
  </si>
  <si>
    <t>Sinalização de proibição - Proibido fumar - Código 01, diametro de 25cm</t>
  </si>
  <si>
    <t>Placa de orientação- Saida a esquerda/direita - Código 13,  fotoluminoscente retangular 24x12cm</t>
  </si>
  <si>
    <t>Placa de orientação - Saida de Emergência - Cógido 17,  fotoluminoscente retanguar 24x12cm</t>
  </si>
  <si>
    <t>Sinalização de equipamento - Extintor de Incêndio - Cógido 23,  fotoluminoscente quadrada 14x14cm</t>
  </si>
  <si>
    <t>VII</t>
  </si>
  <si>
    <t>PROJETO DE CLIMATIZAÇÃO</t>
  </si>
  <si>
    <t>REDE FRIGORÍGENA, DRENOS E ACESSÓRIOS</t>
  </si>
  <si>
    <t>Tubo de cobre soldável ø3/8", com conexões, esp. parede 0,79mm</t>
  </si>
  <si>
    <t>Tubo de cobre soldável ø1/2", com conexões, esp. parede 0,79mm</t>
  </si>
  <si>
    <t>Tubo de cobre soldável ø3/4", com conexões, esp. parede 1,58mm</t>
  </si>
  <si>
    <t>Isolamento Borracha Elastomérica ø3/8", espessura 10 mm</t>
  </si>
  <si>
    <t>Isolamento Borracha Elastomérica ø3/4", espessura 10 mm</t>
  </si>
  <si>
    <t>Carga adicional de fluido refrigerante</t>
  </si>
  <si>
    <t>kg</t>
  </si>
  <si>
    <t>Tubo soldável em PVC marrom, ø25mm, para ligação dos drenos dos condicionadores aos pontos de ralo. Fornecimento e instalação.</t>
  </si>
  <si>
    <t>Isolamento térmico para tubulação de dreno, ø25mm</t>
  </si>
  <si>
    <t xml:space="preserve">Acessórios diversos (suportes, pinos roscados, parafusos, abraçadeiras, drenos, etc) para instalação e montagem </t>
  </si>
  <si>
    <t>INTERLIGAÇÕES ELÉTRICAS E DE COMANDO</t>
  </si>
  <si>
    <t>Quadro elétrico metálico</t>
  </si>
  <si>
    <t>Eletroduto em aço galvanizado eletrolítico, leve, diâmetro 1/2", parede de 0,90 mm</t>
  </si>
  <si>
    <t>Cabo PP 2 x 1,5mm²</t>
  </si>
  <si>
    <t>Sensor de temperatura para instalação no ambiente com acabamento em plástico</t>
  </si>
  <si>
    <t>Cabo blindado, 2 x 0,75mm²</t>
  </si>
  <si>
    <t>Termostato de ambiente On/OFF, com dial e tecla liga/desliga</t>
  </si>
  <si>
    <t>Acessórios diversos (cabos, borneira, contatoras, conduletes) para instalação e montagem</t>
  </si>
  <si>
    <t>SISTEMA DE DISTRIBUIÇÃO DE AR</t>
  </si>
  <si>
    <t>Painel sanduíche construído em chapas de alumínio gofrado com enchimento em polipropileno (MPU); tamanho da placa: 2000x1200 mm; espessura mínima: 20 mm</t>
  </si>
  <si>
    <t>Rolo de fita de alumínio; 50mm x 50 m</t>
  </si>
  <si>
    <t>Cola para painél; lata com 2,8 kg</t>
  </si>
  <si>
    <t>l</t>
  </si>
  <si>
    <t>Canto de acabamento em nylon; pacote com 100 peças</t>
  </si>
  <si>
    <t>Disco de reforço em alumínio, 100 mm; pacote com 100 peças</t>
  </si>
  <si>
    <t>Cola para perfil, 500 g</t>
  </si>
  <si>
    <t>Canto de reforço, pacote com 100 peças</t>
  </si>
  <si>
    <t>Barra de reforço em alumínio; barra com 3 m</t>
  </si>
  <si>
    <t>Perfil de conexão 20 mm em PVC; barra com 3 m</t>
  </si>
  <si>
    <t>Baioneta de PVC, barra com 2 m</t>
  </si>
  <si>
    <t>Perfil cadeira (h) em alumínio, 20 mm; com 3 m</t>
  </si>
  <si>
    <t>Perfil "U" em alumínio, 20 mm; barra com 3 m</t>
  </si>
  <si>
    <t>Perfil "F" em alumínio, 20 mm; barra com 3 m</t>
  </si>
  <si>
    <t>Lâmina para faca MPU; embalagem com 10 peças</t>
  </si>
  <si>
    <t xml:space="preserve">un </t>
  </si>
  <si>
    <t>Parafuso para barra de reforço MPU com 200 peças</t>
  </si>
  <si>
    <t>MPU Selante acrílico 5443</t>
  </si>
  <si>
    <t>Solvente para cola do painél (reducola 900 ml)</t>
  </si>
  <si>
    <t>Almotolia bico 500 ml para cola MPU</t>
  </si>
  <si>
    <t>Pincel para almotolia - 10 pçs</t>
  </si>
  <si>
    <t>Junta flexível 45/100, caixa com 5 m</t>
  </si>
  <si>
    <t>Duto circular flexível com isolamento térmico/acústico, ø5"</t>
  </si>
  <si>
    <t>Duto circular flexível com isolamento térmico/acústico, ø8"</t>
  </si>
  <si>
    <t>Duto circular flexível com isolamento térmico/acústico, ø10"</t>
  </si>
  <si>
    <t>Difusor quadrado de 04 vias, equipado com caixa plenum e registro borboleta no bocal, tamanho 1, bocal ø125mm; fornecido na cor branco.</t>
  </si>
  <si>
    <t>Difusor quadrado de 03 vias, equipado com caixa plenum e registro borboleta no bocal, tamanho 4, bocal ø250mm; fornecido na cor branco.</t>
  </si>
  <si>
    <t>Difusor quadrado de 04 vias, equipado com caixa plenum e registro borboleta no bocal, tamanho 3, bocal ø200mm; fornecido na cor branco.</t>
  </si>
  <si>
    <t>Difusor quadrado de 04 vias, equipado com caixa plenum e registro borboleta no bocal, tamanho 4, bocal ø250mm; fornecido na cor branco.</t>
  </si>
  <si>
    <t>Grelha contínua contruída em alumínio, dupla deflexão, sem registro; 1200x200 mm</t>
  </si>
  <si>
    <t>Grelha contínua contruída em alumínio, simples deflexão, sem registro; 1200x200 mm</t>
  </si>
  <si>
    <t>3.30</t>
  </si>
  <si>
    <t>Grelha contínua contruída em alumínio, simples deflexão, sem registro; 1200x500 mm</t>
  </si>
  <si>
    <t>3.31</t>
  </si>
  <si>
    <t>Damper de regulagem de vazão com lâminas convergentes, acionamento manual, 300x450 mm</t>
  </si>
  <si>
    <t>3.32</t>
  </si>
  <si>
    <t>Damper de regulagem de vazão com lâminas convergentes, acionamento manual, 500x450 mm</t>
  </si>
  <si>
    <t>3.33</t>
  </si>
  <si>
    <t>Damper de regulagem de vazão com lâminas convergentes, acionamento manual, 700x450 mm</t>
  </si>
  <si>
    <t>3.34</t>
  </si>
  <si>
    <t>Colarinho rosqueável em chapa de aço galvanizado, sem registro, ø5"</t>
  </si>
  <si>
    <t>3.35</t>
  </si>
  <si>
    <t>Colarinho rosqueável em chapa de aço galvanizado, sem registro, ø8"</t>
  </si>
  <si>
    <t>3.36</t>
  </si>
  <si>
    <t>Colarinho rosqueável em chapa de aço galvanizado, sem registro, ø10"</t>
  </si>
  <si>
    <t>3.37</t>
  </si>
  <si>
    <t>Veneziana indevassável em alumínio, aletas em "V", com dupla moldura, 525x325mm (fornecido na cor branca)</t>
  </si>
  <si>
    <t>3.38</t>
  </si>
  <si>
    <t>Veneziana indevassável em alumínio, aletas em "V", com dupla moldura, 525x700mm (fornecido na cor branca)</t>
  </si>
  <si>
    <t>3.39</t>
  </si>
  <si>
    <t>Tomada de ar exterior equipada com veneziana metálica, tela de proteção, filtro G4 e registro de regulagem, 997x347 mm. Executar grade de segurança.</t>
  </si>
  <si>
    <t>3.40</t>
  </si>
  <si>
    <t>Grelha plástica com aletas autofechantes, diâmetro 150 mm</t>
  </si>
  <si>
    <t>3.41</t>
  </si>
  <si>
    <t>Tubo em PVC linha leve, ø150 mm</t>
  </si>
  <si>
    <t>3.42</t>
  </si>
  <si>
    <t>Joelho 90° em PVC, ø150 mm</t>
  </si>
  <si>
    <t>3.43</t>
  </si>
  <si>
    <t xml:space="preserve">Acessórios diversos (suportes, pinos roscados, parafusos, abraçadeiras, fita adesiva, cola, etc) para instalação e montagem </t>
  </si>
  <si>
    <t>EQUIPAMENTOS DE AR CONDICIONADO, VENTILAÇÃO E ACESSÓRIOS</t>
  </si>
  <si>
    <t>Condicionador de ar tipo self contained com condensação a ar remoto; módulos ventilador e trocador de calor com capacidade nominal de refrigeração de 10 TR com dois circuitor de refrigeração; fornecido com bateria de resistências elétricas, filtro G4 e controlador; Unidade condensadora a ar do tipo descarga horizontal; capacidade nominal de refrigeração de 5,0 TR</t>
  </si>
  <si>
    <t>Condicionador de ar tipo split; unidade evaporadora modelo built in; unidade condensadora tipo descarga axial vertical, só frio; 30.000 Btu/h; alimentação elétrica: 1 F / 220 V /60 Hz, equipado com controle remoto com fio</t>
  </si>
  <si>
    <t>Exaustor axial equipado com comporta anti-retorno; alimentação elétrica: 1F / 220 V / 60 Hz</t>
  </si>
  <si>
    <t>Ventilador axial construído em aço; tamanho: ø315; alimentação elétrica: 3F / 220 V / 60 Hz</t>
  </si>
  <si>
    <t>Calço amortecedor de vibração para unidades evaporadoras</t>
  </si>
  <si>
    <t xml:space="preserve">Acessórios diversos (suportes, pinos roscados, parafusos, cabos, etc) para instalação e montagem </t>
  </si>
  <si>
    <t>VIII</t>
  </si>
  <si>
    <t>PROJETO ELÉTRICO</t>
  </si>
  <si>
    <t>INSTALAÇÕES ELÉTRICAS:</t>
  </si>
  <si>
    <t xml:space="preserve">MONTAGEM DO CENTRO DE DISTRIBUIÇÃO: </t>
  </si>
  <si>
    <t xml:space="preserve"> Quadro de Força de EMBUTIR montado em caixa de comando com dimensões mínimas de 750x600x150mm, com barramento para disjuntor caixa moldada e disjuntores DIN de FNT para 80A, placa de montagem - Completo para 54 elementos – CD-01 </t>
  </si>
  <si>
    <t>Minidisjuntor Termomagnético Monopolar/4,5kA/380V curva C com fixações e terminais para cabos</t>
  </si>
  <si>
    <t xml:space="preserve">            - 16A</t>
  </si>
  <si>
    <t xml:space="preserve">            - 20A</t>
  </si>
  <si>
    <t>1.2.3</t>
  </si>
  <si>
    <t xml:space="preserve">            - 25A</t>
  </si>
  <si>
    <t>Disjuntor Termomagnético Tripolar em caixa moldada/18kA/380V com fixações e terminais para cabos</t>
  </si>
  <si>
    <t xml:space="preserve">           - 3x100A - 18 kA, 3VF22 - Geral QGBT </t>
  </si>
  <si>
    <t xml:space="preserve">            - 3x63A - 18 kA, 3VF22 - QF-AC</t>
  </si>
  <si>
    <t xml:space="preserve">            - 3x50A - 18 kA, 3VF22 - QD-01</t>
  </si>
  <si>
    <t xml:space="preserve">            - 3x40A - 18 kA, 3VF22 - QD-BK</t>
  </si>
  <si>
    <t>1.3.5</t>
  </si>
  <si>
    <t xml:space="preserve">            - 3x16A - 18 kA, 3VF22 - CAPACITORES</t>
  </si>
  <si>
    <t>1.3.6</t>
  </si>
  <si>
    <t>Supressores de Surto com encapsulamento 45kA</t>
  </si>
  <si>
    <t>1.3.7</t>
  </si>
  <si>
    <t>Cabo unipolar flexivel seção 35 mm² /1KV - Alimentador do QGBT)</t>
  </si>
  <si>
    <t>1.3.8</t>
  </si>
  <si>
    <t>Cabo unipolar flexivel afumex seção 25 mm² /750V - Terra Geral do QGBT)</t>
  </si>
  <si>
    <t>1.3.9</t>
  </si>
  <si>
    <t>Cabo unipolar flexivel afumex seção 10 mm² /750V - Ligações internas do QGBT</t>
  </si>
  <si>
    <t>1.3.10</t>
  </si>
  <si>
    <t>Cabo unipolar flexivel afumex seção 25 mm² / 750V - QF-AC</t>
  </si>
  <si>
    <t>1.3.11</t>
  </si>
  <si>
    <t>Cabo unipolar flexivel afumex seção 16 mm² / 750V - Alimentador do CD-01</t>
  </si>
  <si>
    <t>1.3.12</t>
  </si>
  <si>
    <t>Cabo unipolar flexivel afumex seção 10 mm² / 750V - Alimentador do QD-BK</t>
  </si>
  <si>
    <t>1.3.13</t>
  </si>
  <si>
    <t>Capacitor trifásico 2,5kVAr/220V</t>
  </si>
  <si>
    <t>um</t>
  </si>
  <si>
    <t>PONTOS DE LUZ /TOMADAS e AR CONDICIONADO</t>
  </si>
  <si>
    <t xml:space="preserve"> Luminária de EMBUTIR - T8 1250x250mm, com refletor parabólico e aletas em alumínio anodizado de alta pureza e refletância, com 2 lâmpadas tuboled 18w com aletas brancas completa - Suportes, Lâmpadas tuboled 18 W 4000k com driver integrado bivolt AFP - Garantia de 02 Anos.</t>
  </si>
  <si>
    <t xml:space="preserve"> Luminária de EMBUTIR - T8 625x250mm, com refletor parabólico e aletas em alumínio anodizado de alta pureza e refletância,  com 2 lâmpadas tuboled 9w com aletas brancas completa - Suportes, Lâmpadas tuboled 9 W 4000k com driver integrado bivolt AFP - Garantia de 02 Anos.</t>
  </si>
  <si>
    <t>Módulo Autônomo de emergência com dois faróis de 32 Leds cada e bateria 12v-7Ah com extensão para instalação dos faróis em separado na sala do Auto-Atendimento + suporte metálico para fixação da bateria</t>
  </si>
  <si>
    <t>Módulo Autônomo com indicador de saída 115/220V com 80 Leds, autonomia 4 horas, bateria 6V-4.5Ah, gabinete em metal, pintura epoxi (Indicação de: SAIDA )</t>
  </si>
  <si>
    <t>Módulo Autônomo com indicador de saída 115/220V com 80 Leds, autonomia 4 horas, bateria 6V-4.5Ah, gabinete em metal, pintura epoxi (Indicação de: SAIDA DE EMERGÊNCIA )</t>
  </si>
  <si>
    <t>Condutor de cobre unipolar flexível, HF(Não Halogenado), 70ºC 450/750V FUMEX, AFITOX ou similar:</t>
  </si>
  <si>
    <t>2.6.1</t>
  </si>
  <si>
    <t xml:space="preserve">          - seção 2,5mm² - (iluminação/Tomadas).</t>
  </si>
  <si>
    <t>2.6.2</t>
  </si>
  <si>
    <t xml:space="preserve">          - seção 4,0mm² - (Tomadas).</t>
  </si>
  <si>
    <t>Interruptor simples em caixa de alumínio de embutir 4'x2'.</t>
  </si>
  <si>
    <t>Interruptor duplo em caixa de alumínio de embutir 4'x2'.</t>
  </si>
  <si>
    <t>Interruptor triplo em caixa de alumínio de embutir 4'x2'.</t>
  </si>
  <si>
    <t xml:space="preserve"> Tomada novo padrão brasileiro(NBR 14136) 2P+T-20A em caixa de alumínio de embutir 4'x2'</t>
  </si>
  <si>
    <t xml:space="preserve">Caixa de aço zincado 100x50mm com: </t>
  </si>
  <si>
    <t>2.11.1</t>
  </si>
  <si>
    <t xml:space="preserve">          - Sensor de presença omnidirecional c/retardo 10 min, 220V/127V, 250VA</t>
  </si>
  <si>
    <t>Eletroduto de aço galvanizado semipesado:</t>
  </si>
  <si>
    <t>2.12.1</t>
  </si>
  <si>
    <t xml:space="preserve">          - ø 20mm (3/4").</t>
  </si>
  <si>
    <t>2.12.2</t>
  </si>
  <si>
    <t xml:space="preserve">          - ø 25mm (1").</t>
  </si>
  <si>
    <t>2.12.3</t>
  </si>
  <si>
    <t xml:space="preserve">          - ø 40mm (1.1/2").</t>
  </si>
  <si>
    <t>2.12.4</t>
  </si>
  <si>
    <t xml:space="preserve">          - ø 50mm (2").</t>
  </si>
  <si>
    <t>Caixa de aço zincado, 100x100mm</t>
  </si>
  <si>
    <t>Canaleta aluminio de sobrepor 73x25mm, duplo duto c/ tampa de encaixe - Pintada</t>
  </si>
  <si>
    <t>Adaptador 2x3/4"  específica de canaleta de aluminio 73x25mm</t>
  </si>
  <si>
    <t xml:space="preserve">Eletrocalha metálica perfurada 200x50mm </t>
  </si>
  <si>
    <t>Tampa para eletrocalha 200mm</t>
  </si>
  <si>
    <t xml:space="preserve">Suporte suspensão para eletrocalha 200x50mm </t>
  </si>
  <si>
    <t>Curva vertical de inversão para eletrocalha 200x50mm</t>
  </si>
  <si>
    <t>Curva horizontal 90º para eletrocalha 200x50mm</t>
  </si>
  <si>
    <t>Acessório "T" para eletrocalha 200x50mm</t>
  </si>
  <si>
    <t>Emenda interna tipo "U" p/ eletrocalha 200x50mm</t>
  </si>
  <si>
    <t>Divisor perfurado p/ eletrocalha 200x50mm</t>
  </si>
  <si>
    <t>Perfilado 38x38mm chapa 14</t>
  </si>
  <si>
    <t>Suporte longo p/perfilado 38x38mm</t>
  </si>
  <si>
    <t xml:space="preserve">Emendas Internas ("I", "L") para perfilado 38x38mm  </t>
  </si>
  <si>
    <t>2.27</t>
  </si>
  <si>
    <t>Derivação lateral p/ eletroduto 3/4"</t>
  </si>
  <si>
    <t>2.28</t>
  </si>
  <si>
    <t>Vergalhão rosca total 1/4"</t>
  </si>
  <si>
    <t>2.29</t>
  </si>
  <si>
    <t>Chumbador rosca interna 1/4"</t>
  </si>
  <si>
    <t>2.30</t>
  </si>
  <si>
    <t xml:space="preserve"> Quadro de Força de sobrepor montado em caixa de comando com dimensões mínimas de 600x600x160mm, com barramento para disjuntor caixa moldada e disjuntores DIN de FNT para 125A, placa de montagem - Completo para 34 elementos – QGBT;  </t>
  </si>
  <si>
    <t>2.31</t>
  </si>
  <si>
    <t xml:space="preserve"> Quadro de Força de sobrepor montado em caixa de comando com dimensões mínimas de 500x500x150mm, com barramento para disjuntor caixa moldada e disjuntores DIN de FNT para 100A, placa de montagem - Completo para 16 elementos – QFAC;   </t>
  </si>
  <si>
    <t>2.32</t>
  </si>
  <si>
    <t>Quadro de comando de sobrepor em chapa de aço e pintura a pó cor cinza RAL 9002 com dimensões minimas de 480x380x170mm, com placa de montagem cor laranja RAL 2004, com canaleta de PVC e trilhos para fixação dos equipamentos - CD-Timer</t>
  </si>
  <si>
    <t>2.33</t>
  </si>
  <si>
    <t>Temporizador horário semanal/Timer p/  iluminação interna/externa/ar condicionado</t>
  </si>
  <si>
    <t>2.34</t>
  </si>
  <si>
    <t>Mini Contactora Tripolar WEG, Siemens ou similar 25 A</t>
  </si>
  <si>
    <t>2.35</t>
  </si>
  <si>
    <t xml:space="preserve">Dispositivo DR 2x25A sensibilidade 30mA </t>
  </si>
  <si>
    <t>2.36</t>
  </si>
  <si>
    <t xml:space="preserve">Dispositivo DR 4x63A sensibilidade 300mA </t>
  </si>
  <si>
    <t>2.37</t>
  </si>
  <si>
    <t xml:space="preserve">Cabo de cobre PP Cordplast 3x1,5mm² HF (Não Halogenado) 70°C 450/750V AFITOX/AFUMEX ou similar (Ligação PGDM, Interfone, Fecho SAA, Ilum. Pórtico, Ligação Luminárias, Totem, Cubo, Sensor Presença) </t>
  </si>
  <si>
    <t>2.38</t>
  </si>
  <si>
    <t>Conjunto Plugs Macho/Femea 2P+T 10A/250V NBR 14136 (ligação luminária)</t>
  </si>
  <si>
    <t>IX</t>
  </si>
  <si>
    <t xml:space="preserve"> Quadro de Força desobrepor montado em caixa de comando com dimensões mínimas de 750x550x150mm, com barramento para disjuntor caixa moldada e disjuntores DIN de FNT para 80A, placa de montagem - Completo para 54 elementos  - CD-ESTAB.</t>
  </si>
  <si>
    <t>Chave reversora 40A. com 04 câmaras</t>
  </si>
  <si>
    <t>Eletroduto em aço galvanizado semipesado diametro 20 mm.</t>
  </si>
  <si>
    <t>Eletroduto em aço galvanizado semipesado diametro 25 mm.</t>
  </si>
  <si>
    <t>Caixa de passagem c/ tampa cega tipo condulete diam 20mm</t>
  </si>
  <si>
    <t>Caixa de passagem c/ tampa cega tipo condulete diam 25mm</t>
  </si>
  <si>
    <t>Adaptador para canaleta de alumínio 73x25mm - 2x3/4"</t>
  </si>
  <si>
    <t>Adaptador para canaleta de alumínio 73x25mm - 3x1"</t>
  </si>
  <si>
    <t>Canaleta aluminio de sobrepor 73x25mm, triplo duto c/ tampa de encaixe - Pintada</t>
  </si>
  <si>
    <t>Conjunto de duas tomadas 2P+T(NBR 14136) 20A (preta) em caixa metálica de embutir 4x2".</t>
  </si>
  <si>
    <t>Conjunto de duas tomadas 2P+T(NBR 14136) 20A (vermelha) em caixa metálica de embutir 4x2".</t>
  </si>
  <si>
    <t>Tomada 2P+T(NBR 14136) 20A (azul) em caixa metálica de embutir 4x2".</t>
  </si>
  <si>
    <t>Cabo de cobre PP Cordplast 3x2,5mm² HF (Não Halogenado) 70°C 450/750V AFITOX/AFUMEX ou similar</t>
  </si>
  <si>
    <t xml:space="preserve">Cabo de cobre PP Cordplast 2x1mm² HF (Não Halogenado) 70°C 450/750V AFITOX/AFUMEX ou similar </t>
  </si>
  <si>
    <t>PONTOS PARA A TRANSMISSÃO DE DADOS:</t>
  </si>
  <si>
    <t>Tomada RJ.45, Categoria 6, em caixa metálica de embutir 4x2"</t>
  </si>
  <si>
    <t>Conjunto de 2 tomadas RJ.45 Categoria 6, em caixa metálica de embutir 4x2"</t>
  </si>
  <si>
    <t>Cabo UTP-4 pares, cat. 6, 23AWG ,isolamento baixa emissão de gases LSZH (Não Halogenado)</t>
  </si>
  <si>
    <t>Rack padrão 19" tipo gabinete fechado, porta acrílico com chave, próprio para cabeamento estruturado de 24 Us, profundidade 570mm - Completo, com 2 bandejas e 9 organizadores de cabos</t>
  </si>
  <si>
    <t xml:space="preserve">Patch Panel, Categoria 6, com 24 portas, altura 1U, p/ Rack 19" </t>
  </si>
  <si>
    <t>Patch Cord 2,5m, Categoria 6 (Estações de Trabalho)</t>
  </si>
  <si>
    <t>Patch Cord 1,0m, Categoria 6 (Rack)</t>
  </si>
  <si>
    <t>Régua com 8 tomadas com angulação 45° para Rack 19"</t>
  </si>
  <si>
    <t>X</t>
  </si>
  <si>
    <t>INSTALAÇÕES TELEFÔNICAS:</t>
  </si>
  <si>
    <t>Tubulações Secundaria com esperas telefônicas</t>
  </si>
  <si>
    <t>Rack padrão 19" tipo gabinete fechado, porta acrílico com chave, próprio para cabeamento estruturado de 16 Us, profundidade 570mm - Completo.</t>
  </si>
  <si>
    <t>Voice Panel 30 portas com RJ-45 Cat 3 p/ Rack 19" (Rack - RAMAIS)</t>
  </si>
  <si>
    <t xml:space="preserve">Cabo CIT-50-5 pares </t>
  </si>
  <si>
    <t>Cabo CIT-50-20 pares (Entrada Linhas)</t>
  </si>
  <si>
    <t>Cabo CIT-50-50 pares (Central telefônica/Rack)</t>
  </si>
  <si>
    <t>Cabo CIT-50-10 pares (Moden)</t>
  </si>
  <si>
    <t>Acessórios internos p/ montagem DG´s</t>
  </si>
  <si>
    <t>1.9.1</t>
  </si>
  <si>
    <t>Bloco de inserção engate rápido com corte M10 LSA Plus com bastidor completo</t>
  </si>
  <si>
    <t xml:space="preserve">Caixa de distribuição padrão Concessionária </t>
  </si>
  <si>
    <t>1.10.1</t>
  </si>
  <si>
    <t xml:space="preserve">          - N.º3 (400x400x120mm) - Sobrepor</t>
  </si>
  <si>
    <t>1.10.2</t>
  </si>
  <si>
    <t xml:space="preserve">          - N.º4 (600x600x120mm) - Sobrepor</t>
  </si>
  <si>
    <t>Centelhador tripolar 230-5 A/5 kA</t>
  </si>
  <si>
    <t>XI</t>
  </si>
  <si>
    <t>INSTALAÇÕES ALARME E CFTV</t>
  </si>
  <si>
    <t>INSTALAÇÕES ALARME</t>
  </si>
  <si>
    <t>Quadro  de sobrepor montado em caixa de comando com dimensões minimas de 600x500x220mm</t>
  </si>
  <si>
    <t>Quadro CS de sobrepor montado em caixa de comando com dimensões minimas de 400x300x200mm</t>
  </si>
  <si>
    <t>Eletroduto aço galvanizado semipesado ø25mm.</t>
  </si>
  <si>
    <t>Caixa Plástica de Sobrepor c/tampa de 150X150mm tipo CPS (para Módulo de Rede do Alarme)</t>
  </si>
  <si>
    <t>Caixa Plástica de Sobrepor c/tampa de 200X200mm tipo CPS (para Módulo de Rede do Alarme)</t>
  </si>
  <si>
    <t>Arame Galvanizado n.º16</t>
  </si>
  <si>
    <t xml:space="preserve">Spiral tube </t>
  </si>
  <si>
    <t>Mão de obra para instalação dos cabos de alarme(fornecidos pelo banco)</t>
  </si>
  <si>
    <t>INSTALAÇÕES CFTV</t>
  </si>
  <si>
    <t>Rack para CFTV  tamanho 12Ux19" - Completo conforme memorial item 6.4</t>
  </si>
  <si>
    <t>Eletroduto aço galvanizado ø25mm.</t>
  </si>
  <si>
    <t>Canaleta aluminio 73x25mm tripla c/ tampa de encaixe - Pintada</t>
  </si>
  <si>
    <t>Caixa de sobrepor tipo CPS-15 c/ tampa</t>
  </si>
  <si>
    <t>Cabo UTP cat. 6 (isolamento LSZH) cor cinza conforme memorial item 6.3</t>
  </si>
  <si>
    <t>Conector RJ45 categoria 6 conforme memorial item 6.5</t>
  </si>
  <si>
    <t>Patch Pannel categoria 6 - 24 portas conforme memorial item 6.1</t>
  </si>
  <si>
    <t>Régua com 8 tomadas p/ Rack conforme memorial item 6.9</t>
  </si>
  <si>
    <t>Guia/Organizador de cabos para RACK 19"  conforme memorial item 6.2</t>
  </si>
  <si>
    <t>CONTROLE DE ACESSO</t>
  </si>
  <si>
    <t>Caixa Metálica de embutir 4x2"</t>
  </si>
  <si>
    <t>Cabo de cobre unipolar 2,5#mm² flexível HF (Não Halogenado), 70°C 450/750V FUMEX, AFITOX ou similar</t>
  </si>
  <si>
    <t>XII</t>
  </si>
  <si>
    <t>SERVIÇOS COMPLEMENTARES ELÉTRICA/AUTOMAÇÃO/TELEFÔNICO</t>
  </si>
  <si>
    <t>Asbuilts das Instalações Elet./Log./Telef./alarme</t>
  </si>
  <si>
    <t>Certficação dos Cabos de Rede UTP Cat. 6</t>
  </si>
  <si>
    <t>XIII</t>
  </si>
  <si>
    <t>SERVIÇOS FINAIS</t>
  </si>
  <si>
    <t>Limpeza final da obra</t>
  </si>
  <si>
    <t>SUBTOTAL R$</t>
  </si>
  <si>
    <t>SUBTOTAL OBRAS CIVIS R$</t>
  </si>
  <si>
    <t>SUBTOTAL SALA DE AUTOATENDIMENTO R$</t>
  </si>
  <si>
    <t>SUBTOTAL PROGRAMAÇÃO VISUAL R$</t>
  </si>
  <si>
    <t>SUBTOTAL INTERIORES R$</t>
  </si>
  <si>
    <t>SUBTOTAL ITENS IMOBILIZÁVEIS R$</t>
  </si>
  <si>
    <t>SUBTOTAL PPCI R$</t>
  </si>
  <si>
    <t>TOTAL OBRAS CIVIS R$</t>
  </si>
  <si>
    <t>TOTAL CLIMATIZAÇÃO R$</t>
  </si>
  <si>
    <t>SUBTOTAL ELÉTRICO R$</t>
  </si>
  <si>
    <t>Condutor de cobre unipolar flexível, HF(Não Halogenado), 70ºC 450/750V FUMEX, AFITOX ou similar:  - seção 2,5 mm²</t>
  </si>
  <si>
    <t>SUBTOTAL AUTOMAÇÃO R$</t>
  </si>
  <si>
    <t>SUBTOTAL TELEFÔNICO R$</t>
  </si>
  <si>
    <t>SUBTOTAL ALARME/CFTV R$</t>
  </si>
  <si>
    <t>SUBTOTAL SERVIÇOS COMPLEMENTARES R$</t>
  </si>
  <si>
    <t>TOTAL ELÉTRICO R$</t>
  </si>
  <si>
    <t>TOTAL SERVIÇOS FINAIS R$</t>
  </si>
  <si>
    <t>TOTAL GERAL R$</t>
  </si>
  <si>
    <t>Divisor de sigilo - conforme modelo padrão Banrisul</t>
  </si>
  <si>
    <t>Divisor de Ambientes h=1,80m- conforme modelo padrão Banrisul</t>
  </si>
  <si>
    <t>Divisor de Ambientes h=3,10m- conforme modelo padrão Banrisul</t>
  </si>
  <si>
    <t>INSTALAÇÕES DE AUTOMAÇÃO (ELÉTRICA E SINAL)</t>
  </si>
  <si>
    <t>INSTALAÇÕES ELÉTRICAS</t>
  </si>
  <si>
    <t>Caixa de passagem c/ tampa cega tipo condulete diam 25mm+A24</t>
  </si>
  <si>
    <t>x,xx</t>
  </si>
  <si>
    <t>KIT ATM (AUTOMATIZA) Banrisul composto por: 1 eletroímã 150 kgf. com sensor,  1 fonte de alimentação com carregador flutuante de bateria, 1 placa ATM padrão Banrisul, 1 kit de suportes de fixação para porta de alumínio, 2 botões de acionamento (internos) e 1 adesivo de orientação: "Após 22hs pressione o botão para sair".</t>
  </si>
  <si>
    <t>Centro de Distribuição tipo Quadro de Comando para Caixa p/ reversora</t>
  </si>
  <si>
    <t>Quadro de Força desobrepor montado em caixa de comando com dimensões mínimas de 500x500x150mm, com barramento para disjuntor caixa moldada e disjuntores DIN de FNT para 80A, placa de montagem - Completo para 16 elementos  - QDBK</t>
  </si>
  <si>
    <t>Caixa de piso SQR Rotation Dupla tipo de Nível com espaço para 4 tomadas 2P+T 20A/250V NBR 14136  e 4 tomadas RJ45, completa com janela prensa cabos, tampa lisa de alumínio polido e arremates de piso, parafusos reguladores,  com duas tomadas NBR.20A (preta), mais duas tomadas RJ45</t>
  </si>
  <si>
    <t>Temporizador horário semanal/Timer para  KIT ATM/ iluminação interna/externa/ar condicionado</t>
  </si>
  <si>
    <t>1. Objeto: Obras civis, instalações elétricas, lógicas e mecânicas na Ag. São Sebastião do Caí, em São Sebastião do Caí/RS</t>
  </si>
  <si>
    <t>5. Condições de Pagamento: Conforme termo de referência.</t>
  </si>
  <si>
    <t>3. Prazo de Execução/Entrega: 90 (noventa) dias corridos.</t>
  </si>
  <si>
    <t>4. Horário para Execução/Entrega: Regime de trabalho de 24 horas.</t>
  </si>
  <si>
    <t>2. Endereço de Execução/Entrega: Rua Marechal Deodoro da Fonseca, s/n - São Sebastião do Caí/RS.</t>
  </si>
  <si>
    <t>Divisórias Internas com caxilharia de alumínio branco e vidro laminado 4+4mm com pelicula antivandalismo, dimensões conforme projeto (antessala)</t>
  </si>
  <si>
    <t>Divisórias Internas com caxilharia de alumínio branco e vidro laminado 4+4mm com pelicula antivandalismo, dimensões conforme projeto (atendimento)</t>
  </si>
  <si>
    <t>Percentuais considerados no cálculo:</t>
  </si>
  <si>
    <t xml:space="preserve">     BDI: 25%</t>
  </si>
  <si>
    <t xml:space="preserve">     Encargos Sociais: 114,22%</t>
  </si>
  <si>
    <t>Tinta Premium Fosco  cor Cinza Médio, marca Suvinil ou equivalente técnico - 1 demão interna Rendimento da tinta: 320m²/18L</t>
  </si>
  <si>
    <t>Tinta acrilica fosca cor branco - Água Gelada, marca suvinil ou equivalente técnico (paredes em gesso acartonado) - Rendimento da tinta: 320m²/18L</t>
  </si>
  <si>
    <t>Tinta acrilica fosca cor Azul - Águas do Atlântico (ref. Pantone 300C), marca Suvinil ou equivalente técnico (fachada) - Rendimento da tinta: 320m²/18L</t>
  </si>
  <si>
    <t>Tinta  para piso acrílico Premium Fosco  cor amarelo demarcação, marca Suvinil ou equivalente técnico Rendimento da tinta: 50M²/2,7L</t>
  </si>
  <si>
    <t>Tinta para piso acrílico Premium Fosco  cor Branco, marca Suvinil ou equivalente técnico Rendimento da tinta: 50M²/2,7L</t>
  </si>
  <si>
    <t>Tinta para piso acrílico Premium Fosco  cor azul, marca Suvinil ou equivalente técnico Rendimento da tinta: 50M²/2,7L</t>
  </si>
  <si>
    <t>Tinta Premium Fosco  cor Branco Neve, marca Suvinil ou equivalente técnico - 1 demão interna Rendimento da tinta:320m²/18L</t>
  </si>
  <si>
    <t>6. Anexos: Memoriais, leiautes e plantas.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</si>
</sst>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164" fontId="7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vertical="center"/>
      <protection hidden="1"/>
    </xf>
    <xf numFmtId="0" fontId="5" fillId="0" borderId="9" xfId="1" applyFont="1" applyBorder="1" applyAlignment="1" applyProtection="1">
      <alignment vertical="center"/>
      <protection hidden="1"/>
    </xf>
    <xf numFmtId="4" fontId="6" fillId="4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justify" vertical="center" wrapText="1"/>
      <protection hidden="1"/>
    </xf>
    <xf numFmtId="2" fontId="3" fillId="0" borderId="13" xfId="0" applyNumberFormat="1" applyFont="1" applyFill="1" applyBorder="1" applyAlignment="1" applyProtection="1">
      <alignment horizontal="justify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/>
      <protection hidden="1"/>
    </xf>
    <xf numFmtId="4" fontId="3" fillId="0" borderId="13" xfId="0" applyNumberFormat="1" applyFont="1" applyFill="1" applyBorder="1" applyAlignment="1" applyProtection="1">
      <alignment horizontal="right" vertical="center"/>
      <protection hidden="1"/>
    </xf>
    <xf numFmtId="164" fontId="3" fillId="4" borderId="13" xfId="4" applyNumberFormat="1" applyFont="1" applyFill="1" applyBorder="1" applyAlignment="1" applyProtection="1">
      <alignment horizontal="right" vertical="center"/>
      <protection hidden="1"/>
    </xf>
    <xf numFmtId="166" fontId="3" fillId="4" borderId="13" xfId="4" applyNumberFormat="1" applyFont="1" applyFill="1" applyBorder="1" applyAlignment="1" applyProtection="1">
      <alignment horizontal="right" vertical="center"/>
      <protection hidden="1"/>
    </xf>
    <xf numFmtId="164" fontId="5" fillId="4" borderId="13" xfId="4" applyNumberFormat="1" applyFont="1" applyFill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 applyProtection="1">
      <alignment horizontal="left" vertical="center"/>
      <protection hidden="1"/>
    </xf>
    <xf numFmtId="4" fontId="3" fillId="0" borderId="13" xfId="3" applyNumberFormat="1" applyFont="1" applyFill="1" applyBorder="1" applyAlignment="1" applyProtection="1">
      <alignment horizontal="center" vertical="center"/>
      <protection hidden="1"/>
    </xf>
    <xf numFmtId="164" fontId="5" fillId="4" borderId="13" xfId="4" applyNumberFormat="1" applyFont="1" applyFill="1" applyBorder="1" applyAlignment="1" applyProtection="1">
      <alignment vertical="center"/>
      <protection hidden="1"/>
    </xf>
    <xf numFmtId="164" fontId="3" fillId="4" borderId="13" xfId="4" applyNumberFormat="1" applyFont="1" applyFill="1" applyBorder="1" applyAlignment="1" applyProtection="1">
      <alignment vertical="center"/>
      <protection hidden="1"/>
    </xf>
    <xf numFmtId="0" fontId="5" fillId="4" borderId="13" xfId="0" applyFont="1" applyFill="1" applyBorder="1" applyAlignment="1" applyProtection="1">
      <alignment horizontal="left" vertical="center"/>
      <protection hidden="1"/>
    </xf>
    <xf numFmtId="0" fontId="5" fillId="4" borderId="13" xfId="0" applyFont="1" applyFill="1" applyBorder="1" applyAlignment="1" applyProtection="1">
      <alignment horizontal="left" vertical="center" wrapText="1"/>
      <protection hidden="1"/>
    </xf>
    <xf numFmtId="43" fontId="3" fillId="4" borderId="13" xfId="3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164" fontId="3" fillId="4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2" fontId="3" fillId="0" borderId="13" xfId="0" applyNumberFormat="1" applyFont="1" applyFill="1" applyBorder="1" applyAlignment="1" applyProtection="1">
      <alignment vertical="center" wrapText="1"/>
      <protection hidden="1"/>
    </xf>
    <xf numFmtId="43" fontId="3" fillId="0" borderId="13" xfId="3" applyFont="1" applyFill="1" applyBorder="1" applyAlignment="1" applyProtection="1">
      <alignment horizontal="center" vertical="center" wrapText="1"/>
      <protection hidden="1"/>
    </xf>
    <xf numFmtId="43" fontId="3" fillId="2" borderId="13" xfId="3" applyFont="1" applyFill="1" applyBorder="1" applyAlignment="1" applyProtection="1">
      <alignment horizontal="center" vertical="center" wrapText="1"/>
      <protection hidden="1"/>
    </xf>
    <xf numFmtId="1" fontId="5" fillId="7" borderId="13" xfId="0" applyNumberFormat="1" applyFont="1" applyFill="1" applyBorder="1" applyAlignment="1" applyProtection="1">
      <alignment horizontal="left" vertical="center" wrapText="1"/>
      <protection hidden="1"/>
    </xf>
    <xf numFmtId="43" fontId="5" fillId="4" borderId="13" xfId="3" applyFont="1" applyFill="1" applyBorder="1" applyAlignment="1" applyProtection="1">
      <alignment horizontal="center" vertical="center"/>
      <protection hidden="1"/>
    </xf>
    <xf numFmtId="2" fontId="5" fillId="7" borderId="13" xfId="0" applyNumberFormat="1" applyFont="1" applyFill="1" applyBorder="1" applyAlignment="1" applyProtection="1">
      <alignment vertical="center" wrapText="1"/>
      <protection hidden="1"/>
    </xf>
    <xf numFmtId="2" fontId="3" fillId="2" borderId="13" xfId="0" applyNumberFormat="1" applyFont="1" applyFill="1" applyBorder="1" applyAlignment="1" applyProtection="1">
      <alignment vertical="center" wrapText="1"/>
      <protection hidden="1"/>
    </xf>
    <xf numFmtId="43" fontId="3" fillId="0" borderId="13" xfId="3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66" fontId="3" fillId="0" borderId="14" xfId="4" applyNumberFormat="1" applyFont="1" applyFill="1" applyBorder="1" applyAlignment="1" applyProtection="1">
      <alignment horizontal="right" vertical="center"/>
      <protection hidden="1"/>
    </xf>
    <xf numFmtId="165" fontId="3" fillId="0" borderId="18" xfId="0" applyNumberFormat="1" applyFont="1" applyFill="1" applyBorder="1" applyAlignment="1" applyProtection="1">
      <alignment horizontal="center" vertical="center"/>
      <protection hidden="1"/>
    </xf>
    <xf numFmtId="164" fontId="3" fillId="4" borderId="14" xfId="4" applyNumberFormat="1" applyFont="1" applyFill="1" applyBorder="1" applyAlignment="1" applyProtection="1">
      <alignment horizontal="right" vertical="center"/>
      <protection hidden="1"/>
    </xf>
    <xf numFmtId="166" fontId="3" fillId="4" borderId="14" xfId="4" applyNumberFormat="1" applyFont="1" applyFill="1" applyBorder="1" applyAlignment="1" applyProtection="1">
      <alignment horizontal="right" vertical="center"/>
      <protection hidden="1"/>
    </xf>
    <xf numFmtId="164" fontId="5" fillId="4" borderId="14" xfId="4" applyNumberFormat="1" applyFont="1" applyFill="1" applyBorder="1" applyAlignment="1" applyProtection="1">
      <alignment horizontal="right" vertical="center"/>
      <protection hidden="1"/>
    </xf>
    <xf numFmtId="164" fontId="3" fillId="2" borderId="14" xfId="4" applyNumberFormat="1" applyFont="1" applyFill="1" applyBorder="1" applyAlignment="1" applyProtection="1">
      <alignment horizontal="right" vertical="center"/>
      <protection hidden="1"/>
    </xf>
    <xf numFmtId="164" fontId="5" fillId="0" borderId="14" xfId="4" applyNumberFormat="1" applyFont="1" applyFill="1" applyBorder="1" applyAlignment="1" applyProtection="1">
      <alignment horizontal="right" vertical="center"/>
      <protection hidden="1"/>
    </xf>
    <xf numFmtId="164" fontId="3" fillId="0" borderId="14" xfId="4" applyNumberFormat="1" applyFont="1" applyFill="1" applyBorder="1" applyAlignment="1" applyProtection="1">
      <alignment horizontal="right" vertical="center"/>
      <protection hidden="1"/>
    </xf>
    <xf numFmtId="0" fontId="5" fillId="4" borderId="18" xfId="0" applyFont="1" applyFill="1" applyBorder="1" applyAlignment="1" applyProtection="1">
      <alignment horizontal="center" vertical="center"/>
      <protection hidden="1"/>
    </xf>
    <xf numFmtId="165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5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vertical="center"/>
      <protection hidden="1"/>
    </xf>
    <xf numFmtId="0" fontId="5" fillId="3" borderId="18" xfId="0" applyFont="1" applyFill="1" applyBorder="1" applyAlignment="1" applyProtection="1">
      <alignment vertical="center"/>
      <protection hidden="1"/>
    </xf>
    <xf numFmtId="166" fontId="5" fillId="4" borderId="14" xfId="4" applyNumberFormat="1" applyFont="1" applyFill="1" applyBorder="1" applyAlignment="1" applyProtection="1">
      <alignment horizontal="right" vertical="center"/>
      <protection hidden="1"/>
    </xf>
    <xf numFmtId="164" fontId="5" fillId="3" borderId="14" xfId="4" applyNumberFormat="1" applyFont="1" applyFill="1" applyBorder="1" applyAlignment="1" applyProtection="1">
      <alignment horizontal="right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/>
      <protection hidden="1"/>
    </xf>
    <xf numFmtId="0" fontId="5" fillId="3" borderId="16" xfId="0" applyFont="1" applyFill="1" applyBorder="1" applyAlignment="1" applyProtection="1">
      <alignment vertical="center"/>
      <protection hidden="1"/>
    </xf>
    <xf numFmtId="0" fontId="5" fillId="3" borderId="15" xfId="0" applyFont="1" applyFill="1" applyBorder="1" applyAlignment="1" applyProtection="1">
      <alignment horizontal="left" vertical="center"/>
      <protection hidden="1"/>
    </xf>
    <xf numFmtId="0" fontId="5" fillId="3" borderId="15" xfId="0" applyFont="1" applyFill="1" applyBorder="1" applyAlignment="1" applyProtection="1">
      <alignment vertical="center" wrapText="1"/>
      <protection hidden="1"/>
    </xf>
    <xf numFmtId="43" fontId="5" fillId="3" borderId="15" xfId="3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vertical="center"/>
      <protection hidden="1"/>
    </xf>
    <xf numFmtId="164" fontId="5" fillId="3" borderId="15" xfId="0" applyNumberFormat="1" applyFont="1" applyFill="1" applyBorder="1" applyAlignment="1" applyProtection="1">
      <alignment vertical="center"/>
      <protection hidden="1"/>
    </xf>
    <xf numFmtId="164" fontId="5" fillId="3" borderId="17" xfId="0" applyNumberFormat="1" applyFont="1" applyFill="1" applyBorder="1" applyAlignment="1" applyProtection="1">
      <alignment vertical="center"/>
      <protection hidden="1"/>
    </xf>
    <xf numFmtId="0" fontId="11" fillId="4" borderId="18" xfId="0" applyFont="1" applyFill="1" applyBorder="1" applyAlignment="1" applyProtection="1">
      <alignment vertical="center"/>
      <protection hidden="1"/>
    </xf>
    <xf numFmtId="165" fontId="5" fillId="4" borderId="13" xfId="0" applyNumberFormat="1" applyFont="1" applyFill="1" applyBorder="1" applyAlignment="1" applyProtection="1">
      <alignment horizontal="left" vertical="center" wrapText="1"/>
      <protection hidden="1"/>
    </xf>
    <xf numFmtId="0" fontId="12" fillId="4" borderId="13" xfId="0" applyFont="1" applyFill="1" applyBorder="1" applyAlignment="1" applyProtection="1">
      <alignment vertical="center" wrapText="1"/>
      <protection hidden="1"/>
    </xf>
    <xf numFmtId="43" fontId="3" fillId="4" borderId="13" xfId="3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164" fontId="3" fillId="4" borderId="13" xfId="4" applyNumberFormat="1" applyFont="1" applyFill="1" applyBorder="1" applyAlignment="1" applyProtection="1">
      <alignment horizontal="right" vertical="center" wrapText="1"/>
      <protection hidden="1"/>
    </xf>
    <xf numFmtId="164" fontId="3" fillId="4" borderId="14" xfId="3" applyNumberFormat="1" applyFont="1" applyFill="1" applyBorder="1" applyAlignment="1" applyProtection="1">
      <alignment horizontal="right" vertical="center" wrapText="1"/>
      <protection hidden="1"/>
    </xf>
    <xf numFmtId="165" fontId="5" fillId="0" borderId="18" xfId="0" applyNumberFormat="1" applyFont="1" applyFill="1" applyBorder="1" applyAlignment="1" applyProtection="1">
      <alignment vertical="center" wrapText="1"/>
      <protection hidden="1"/>
    </xf>
    <xf numFmtId="165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166" fontId="3" fillId="0" borderId="13" xfId="4" applyNumberFormat="1" applyFont="1" applyFill="1" applyBorder="1" applyAlignment="1" applyProtection="1">
      <alignment horizontal="right" vertical="center"/>
      <protection hidden="1"/>
    </xf>
    <xf numFmtId="0" fontId="3" fillId="0" borderId="13" xfId="6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justify" vertical="center" wrapText="1"/>
      <protection hidden="1"/>
    </xf>
    <xf numFmtId="0" fontId="3" fillId="0" borderId="13" xfId="5" applyFont="1" applyFill="1" applyBorder="1" applyAlignment="1" applyProtection="1">
      <alignment horizontal="justify" vertical="center" wrapText="1"/>
      <protection hidden="1"/>
    </xf>
    <xf numFmtId="0" fontId="12" fillId="4" borderId="13" xfId="0" applyFont="1" applyFill="1" applyBorder="1" applyAlignment="1" applyProtection="1">
      <alignment horizontal="justify" vertical="center" wrapText="1"/>
      <protection hidden="1"/>
    </xf>
    <xf numFmtId="0" fontId="11" fillId="0" borderId="13" xfId="0" applyFont="1" applyFill="1" applyBorder="1" applyAlignment="1" applyProtection="1">
      <alignment horizontal="left" vertical="center"/>
      <protection hidden="1"/>
    </xf>
    <xf numFmtId="165" fontId="5" fillId="4" borderId="18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justify" vertical="center" wrapText="1"/>
      <protection hidden="1"/>
    </xf>
    <xf numFmtId="0" fontId="5" fillId="4" borderId="13" xfId="5" applyFont="1" applyFill="1" applyBorder="1" applyAlignment="1" applyProtection="1">
      <alignment horizontal="justify" vertical="center" wrapText="1"/>
      <protection hidden="1"/>
    </xf>
    <xf numFmtId="0" fontId="3" fillId="0" borderId="13" xfId="0" applyFont="1" applyFill="1" applyBorder="1" applyAlignment="1" applyProtection="1">
      <alignment horizontal="justify" vertical="center" wrapText="1" shrinkToFit="1"/>
      <protection hidden="1"/>
    </xf>
    <xf numFmtId="0" fontId="5" fillId="4" borderId="13" xfId="0" applyFont="1" applyFill="1" applyBorder="1" applyAlignment="1" applyProtection="1">
      <alignment horizontal="justify" vertical="center" wrapText="1"/>
      <protection hidden="1"/>
    </xf>
    <xf numFmtId="164" fontId="3" fillId="4" borderId="14" xfId="4" applyNumberFormat="1" applyFont="1" applyFill="1" applyBorder="1" applyAlignment="1" applyProtection="1">
      <alignment horizontal="right" vertical="center" wrapText="1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vertical="center"/>
      <protection hidden="1"/>
    </xf>
    <xf numFmtId="0" fontId="11" fillId="2" borderId="13" xfId="0" applyFont="1" applyFill="1" applyBorder="1" applyAlignment="1" applyProtection="1">
      <alignment horizontal="left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5" fillId="4" borderId="13" xfId="0" applyFont="1" applyFill="1" applyBorder="1" applyAlignment="1" applyProtection="1">
      <alignment horizontal="center" vertical="center" wrapText="1"/>
      <protection hidden="1"/>
    </xf>
    <xf numFmtId="43" fontId="11" fillId="0" borderId="13" xfId="3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65" fontId="5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Fill="1" applyBorder="1" applyAlignment="1" applyProtection="1">
      <alignment horizontal="justify" vertical="center" wrapText="1" shrinkToFit="1"/>
      <protection hidden="1"/>
    </xf>
    <xf numFmtId="43" fontId="5" fillId="4" borderId="13" xfId="3" applyFont="1" applyFill="1" applyBorder="1" applyAlignment="1" applyProtection="1">
      <alignment horizontal="center" vertical="center" wrapText="1"/>
      <protection hidden="1"/>
    </xf>
    <xf numFmtId="165" fontId="1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0" applyFont="1" applyFill="1" applyBorder="1" applyAlignment="1" applyProtection="1">
      <alignment horizontal="justify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40" fontId="5" fillId="4" borderId="23" xfId="2" applyNumberFormat="1" applyFont="1" applyFill="1" applyBorder="1" applyAlignment="1" applyProtection="1">
      <alignment horizontal="right" vertical="center"/>
      <protection hidden="1"/>
    </xf>
    <xf numFmtId="166" fontId="5" fillId="4" borderId="14" xfId="4" applyNumberFormat="1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vertical="center" wrapText="1"/>
      <protection hidden="1"/>
    </xf>
    <xf numFmtId="43" fontId="5" fillId="3" borderId="13" xfId="3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vertical="center"/>
      <protection hidden="1"/>
    </xf>
    <xf numFmtId="164" fontId="5" fillId="3" borderId="13" xfId="0" applyNumberFormat="1" applyFont="1" applyFill="1" applyBorder="1" applyAlignment="1" applyProtection="1">
      <alignment vertical="center"/>
      <protection hidden="1"/>
    </xf>
    <xf numFmtId="164" fontId="5" fillId="3" borderId="14" xfId="4" applyNumberFormat="1" applyFont="1" applyFill="1" applyBorder="1" applyAlignment="1" applyProtection="1">
      <alignment vertical="center"/>
      <protection hidden="1"/>
    </xf>
    <xf numFmtId="0" fontId="12" fillId="4" borderId="18" xfId="0" applyFont="1" applyFill="1" applyBorder="1" applyAlignment="1" applyProtection="1">
      <alignment vertical="center"/>
      <protection hidden="1"/>
    </xf>
    <xf numFmtId="0" fontId="12" fillId="4" borderId="13" xfId="0" applyFont="1" applyFill="1" applyBorder="1" applyAlignment="1" applyProtection="1">
      <alignment horizontal="left" vertical="center"/>
      <protection hidden="1"/>
    </xf>
    <xf numFmtId="43" fontId="12" fillId="4" borderId="13" xfId="3" applyFont="1" applyFill="1" applyBorder="1" applyAlignment="1" applyProtection="1">
      <alignment horizontal="center" vertical="center"/>
      <protection hidden="1"/>
    </xf>
    <xf numFmtId="0" fontId="12" fillId="4" borderId="13" xfId="0" applyFont="1" applyFill="1" applyBorder="1" applyAlignment="1" applyProtection="1">
      <alignment vertical="center"/>
      <protection hidden="1"/>
    </xf>
    <xf numFmtId="164" fontId="12" fillId="4" borderId="13" xfId="0" applyNumberFormat="1" applyFont="1" applyFill="1" applyBorder="1" applyAlignment="1" applyProtection="1">
      <alignment vertical="center"/>
      <protection hidden="1"/>
    </xf>
    <xf numFmtId="164" fontId="12" fillId="4" borderId="14" xfId="4" applyNumberFormat="1" applyFont="1" applyFill="1" applyBorder="1" applyAlignment="1" applyProtection="1">
      <alignment vertical="center"/>
      <protection hidden="1"/>
    </xf>
    <xf numFmtId="0" fontId="11" fillId="2" borderId="18" xfId="0" applyFont="1" applyFill="1" applyBorder="1" applyAlignment="1" applyProtection="1">
      <alignment vertical="center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43" fontId="11" fillId="2" borderId="13" xfId="3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vertical="center"/>
      <protection hidden="1"/>
    </xf>
    <xf numFmtId="164" fontId="11" fillId="2" borderId="14" xfId="4" applyNumberFormat="1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165" fontId="3" fillId="2" borderId="18" xfId="0" applyNumberFormat="1" applyFont="1" applyFill="1" applyBorder="1" applyAlignment="1" applyProtection="1">
      <alignment horizontal="left" vertical="center" wrapText="1"/>
      <protection hidden="1"/>
    </xf>
    <xf numFmtId="165" fontId="3" fillId="2" borderId="13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165" fontId="3" fillId="0" borderId="18" xfId="0" applyNumberFormat="1" applyFont="1" applyFill="1" applyBorder="1" applyAlignment="1" applyProtection="1">
      <alignment horizontal="left" vertical="center" wrapText="1"/>
      <protection hidden="1"/>
    </xf>
    <xf numFmtId="165" fontId="5" fillId="2" borderId="18" xfId="0" applyNumberFormat="1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justify" vertical="center" wrapText="1"/>
      <protection hidden="1"/>
    </xf>
    <xf numFmtId="43" fontId="5" fillId="0" borderId="13" xfId="3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 shrinkToFit="1"/>
      <protection hidden="1"/>
    </xf>
    <xf numFmtId="0" fontId="3" fillId="3" borderId="18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left" vertical="center" wrapText="1"/>
      <protection hidden="1"/>
    </xf>
    <xf numFmtId="164" fontId="5" fillId="3" borderId="13" xfId="0" applyNumberFormat="1" applyFont="1" applyFill="1" applyBorder="1" applyAlignment="1" applyProtection="1">
      <alignment vertical="center" wrapText="1"/>
      <protection hidden="1"/>
    </xf>
    <xf numFmtId="164" fontId="5" fillId="3" borderId="14" xfId="4" applyNumberFormat="1" applyFont="1" applyFill="1" applyBorder="1" applyAlignment="1" applyProtection="1">
      <alignment vertical="center" wrapText="1"/>
      <protection hidden="1"/>
    </xf>
    <xf numFmtId="0" fontId="12" fillId="4" borderId="18" xfId="0" applyFont="1" applyFill="1" applyBorder="1" applyAlignment="1" applyProtection="1">
      <alignment vertical="center" wrapText="1"/>
      <protection hidden="1"/>
    </xf>
    <xf numFmtId="0" fontId="12" fillId="4" borderId="13" xfId="0" applyFont="1" applyFill="1" applyBorder="1" applyAlignment="1" applyProtection="1">
      <alignment horizontal="left" vertical="center" wrapText="1"/>
      <protection hidden="1"/>
    </xf>
    <xf numFmtId="164" fontId="12" fillId="4" borderId="13" xfId="0" applyNumberFormat="1" applyFont="1" applyFill="1" applyBorder="1" applyAlignment="1" applyProtection="1">
      <alignment vertical="center" wrapText="1"/>
      <protection hidden="1"/>
    </xf>
    <xf numFmtId="164" fontId="12" fillId="4" borderId="14" xfId="4" applyNumberFormat="1" applyFont="1" applyFill="1" applyBorder="1" applyAlignment="1" applyProtection="1">
      <alignment vertical="center" wrapText="1"/>
      <protection hidden="1"/>
    </xf>
    <xf numFmtId="43" fontId="11" fillId="0" borderId="13" xfId="3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vertical="center" wrapText="1"/>
      <protection hidden="1"/>
    </xf>
    <xf numFmtId="164" fontId="12" fillId="4" borderId="13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4" fontId="5" fillId="4" borderId="13" xfId="0" applyNumberFormat="1" applyFont="1" applyFill="1" applyBorder="1" applyAlignment="1" applyProtection="1">
      <alignment vertical="center" wrapText="1"/>
      <protection hidden="1"/>
    </xf>
    <xf numFmtId="164" fontId="12" fillId="4" borderId="13" xfId="4" applyNumberFormat="1" applyFont="1" applyFill="1" applyBorder="1" applyAlignment="1" applyProtection="1">
      <alignment horizontal="right" vertical="center"/>
      <protection hidden="1"/>
    </xf>
    <xf numFmtId="164" fontId="12" fillId="4" borderId="14" xfId="4" applyNumberFormat="1" applyFont="1" applyFill="1" applyBorder="1" applyAlignment="1" applyProtection="1">
      <alignment horizontal="right" vertical="center"/>
      <protection hidden="1"/>
    </xf>
    <xf numFmtId="43" fontId="11" fillId="4" borderId="13" xfId="3" applyFont="1" applyFill="1" applyBorder="1" applyAlignment="1" applyProtection="1">
      <alignment horizontal="center" vertical="center"/>
      <protection hidden="1"/>
    </xf>
    <xf numFmtId="0" fontId="11" fillId="4" borderId="13" xfId="0" applyFont="1" applyFill="1" applyBorder="1" applyAlignment="1" applyProtection="1">
      <alignment vertical="center"/>
      <protection hidden="1"/>
    </xf>
    <xf numFmtId="164" fontId="11" fillId="4" borderId="13" xfId="4" applyNumberFormat="1" applyFont="1" applyFill="1" applyBorder="1" applyAlignment="1" applyProtection="1">
      <alignment vertical="center"/>
      <protection hidden="1"/>
    </xf>
    <xf numFmtId="164" fontId="11" fillId="4" borderId="14" xfId="4" applyNumberFormat="1" applyFont="1" applyFill="1" applyBorder="1" applyAlignment="1" applyProtection="1">
      <alignment horizontal="right" vertical="center"/>
      <protection hidden="1"/>
    </xf>
    <xf numFmtId="164" fontId="11" fillId="4" borderId="13" xfId="4" applyNumberFormat="1" applyFont="1" applyFill="1" applyBorder="1" applyAlignment="1" applyProtection="1">
      <alignment horizontal="right" vertical="center"/>
      <protection hidden="1"/>
    </xf>
    <xf numFmtId="165" fontId="5" fillId="3" borderId="18" xfId="0" applyNumberFormat="1" applyFont="1" applyFill="1" applyBorder="1" applyAlignment="1" applyProtection="1">
      <alignment vertical="center" wrapText="1"/>
      <protection hidden="1"/>
    </xf>
    <xf numFmtId="165" fontId="5" fillId="3" borderId="13" xfId="0" applyNumberFormat="1" applyFont="1" applyFill="1" applyBorder="1" applyAlignment="1" applyProtection="1">
      <alignment horizontal="left" vertical="center" wrapText="1"/>
      <protection hidden="1"/>
    </xf>
    <xf numFmtId="165" fontId="5" fillId="3" borderId="13" xfId="0" applyNumberFormat="1" applyFont="1" applyFill="1" applyBorder="1" applyAlignment="1" applyProtection="1">
      <alignment vertical="center" wrapText="1"/>
      <protection hidden="1"/>
    </xf>
    <xf numFmtId="43" fontId="5" fillId="3" borderId="13" xfId="3" applyFont="1" applyFill="1" applyBorder="1" applyAlignment="1" applyProtection="1">
      <alignment horizontal="center" vertical="center" wrapText="1"/>
      <protection hidden="1"/>
    </xf>
    <xf numFmtId="165" fontId="5" fillId="4" borderId="18" xfId="0" applyNumberFormat="1" applyFont="1" applyFill="1" applyBorder="1" applyAlignment="1" applyProtection="1">
      <alignment vertical="center"/>
      <protection hidden="1"/>
    </xf>
    <xf numFmtId="1" fontId="5" fillId="4" borderId="13" xfId="0" applyNumberFormat="1" applyFont="1" applyFill="1" applyBorder="1" applyAlignment="1" applyProtection="1">
      <alignment horizontal="left" vertical="center"/>
      <protection hidden="1"/>
    </xf>
    <xf numFmtId="0" fontId="5" fillId="4" borderId="13" xfId="0" applyFont="1" applyFill="1" applyBorder="1" applyAlignment="1" applyProtection="1">
      <alignment vertical="center" wrapText="1"/>
      <protection hidden="1"/>
    </xf>
    <xf numFmtId="4" fontId="5" fillId="4" borderId="13" xfId="0" applyNumberFormat="1" applyFont="1" applyFill="1" applyBorder="1" applyAlignment="1" applyProtection="1">
      <alignment vertical="center"/>
      <protection hidden="1"/>
    </xf>
    <xf numFmtId="165" fontId="3" fillId="0" borderId="18" xfId="0" applyNumberFormat="1" applyFont="1" applyFill="1" applyBorder="1" applyAlignment="1" applyProtection="1">
      <alignment vertical="center"/>
      <protection hidden="1"/>
    </xf>
    <xf numFmtId="1" fontId="3" fillId="0" borderId="13" xfId="0" applyNumberFormat="1" applyFont="1" applyFill="1" applyBorder="1" applyAlignment="1" applyProtection="1">
      <alignment horizontal="left" vertical="center"/>
      <protection hidden="1"/>
    </xf>
    <xf numFmtId="165" fontId="5" fillId="0" borderId="18" xfId="0" applyNumberFormat="1" applyFont="1" applyFill="1" applyBorder="1" applyAlignment="1" applyProtection="1">
      <alignment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/>
      <protection hidden="1"/>
    </xf>
    <xf numFmtId="43" fontId="3" fillId="2" borderId="13" xfId="3" applyFont="1" applyFill="1" applyBorder="1" applyAlignment="1" applyProtection="1">
      <alignment horizontal="center" vertical="center"/>
      <protection hidden="1"/>
    </xf>
    <xf numFmtId="0" fontId="5" fillId="4" borderId="13" xfId="0" applyNumberFormat="1" applyFont="1" applyFill="1" applyBorder="1" applyAlignment="1" applyProtection="1">
      <alignment horizontal="left" vertical="center"/>
      <protection hidden="1"/>
    </xf>
    <xf numFmtId="0" fontId="5" fillId="4" borderId="13" xfId="0" applyFont="1" applyFill="1" applyBorder="1" applyAlignment="1" applyProtection="1">
      <alignment horizontal="center" vertical="center"/>
      <protection hidden="1"/>
    </xf>
    <xf numFmtId="165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43" fontId="5" fillId="0" borderId="13" xfId="3" applyFont="1" applyFill="1" applyBorder="1" applyAlignment="1" applyProtection="1">
      <alignment horizontal="left" vertical="center"/>
      <protection hidden="1"/>
    </xf>
    <xf numFmtId="0" fontId="15" fillId="0" borderId="13" xfId="0" applyFont="1" applyFill="1" applyBorder="1" applyAlignment="1" applyProtection="1">
      <alignment vertical="center" wrapText="1"/>
      <protection hidden="1"/>
    </xf>
    <xf numFmtId="43" fontId="5" fillId="0" borderId="13" xfId="3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justify" vertical="center" wrapText="1"/>
      <protection hidden="1"/>
    </xf>
    <xf numFmtId="0" fontId="11" fillId="0" borderId="13" xfId="0" applyFont="1" applyBorder="1" applyAlignment="1" applyProtection="1">
      <alignment vertical="center"/>
      <protection hidden="1"/>
    </xf>
    <xf numFmtId="1" fontId="12" fillId="4" borderId="13" xfId="0" applyNumberFormat="1" applyFont="1" applyFill="1" applyBorder="1" applyAlignment="1" applyProtection="1">
      <alignment horizontal="left" vertical="center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164" fontId="12" fillId="4" borderId="13" xfId="4" applyNumberFormat="1" applyFont="1" applyFill="1" applyBorder="1" applyAlignment="1" applyProtection="1">
      <alignment vertical="center"/>
      <protection hidden="1"/>
    </xf>
    <xf numFmtId="4" fontId="12" fillId="4" borderId="13" xfId="0" applyNumberFormat="1" applyFont="1" applyFill="1" applyBorder="1" applyAlignment="1" applyProtection="1">
      <alignment horizontal="center" vertical="center"/>
      <protection hidden="1"/>
    </xf>
    <xf numFmtId="1" fontId="11" fillId="0" borderId="13" xfId="0" applyNumberFormat="1" applyFont="1" applyFill="1" applyBorder="1" applyAlignment="1" applyProtection="1">
      <alignment horizontal="left" vertical="center"/>
      <protection hidden="1"/>
    </xf>
    <xf numFmtId="4" fontId="3" fillId="0" borderId="13" xfId="0" applyNumberFormat="1" applyFont="1" applyFill="1" applyBorder="1" applyAlignment="1" applyProtection="1">
      <alignment horizontal="center" vertical="center"/>
      <protection hidden="1"/>
    </xf>
    <xf numFmtId="4" fontId="3" fillId="2" borderId="13" xfId="0" applyNumberFormat="1" applyFont="1" applyFill="1" applyBorder="1" applyAlignment="1" applyProtection="1">
      <alignment horizontal="center" vertical="center"/>
      <protection hidden="1"/>
    </xf>
    <xf numFmtId="4" fontId="11" fillId="2" borderId="13" xfId="0" applyNumberFormat="1" applyFont="1" applyFill="1" applyBorder="1" applyAlignment="1" applyProtection="1">
      <alignment horizontal="center" vertical="center"/>
      <protection hidden="1"/>
    </xf>
    <xf numFmtId="0" fontId="15" fillId="2" borderId="13" xfId="0" applyFont="1" applyFill="1" applyBorder="1" applyAlignment="1" applyProtection="1">
      <alignment vertical="center" wrapText="1"/>
      <protection hidden="1"/>
    </xf>
    <xf numFmtId="4" fontId="15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165" fontId="5" fillId="3" borderId="18" xfId="0" applyNumberFormat="1" applyFont="1" applyFill="1" applyBorder="1" applyAlignment="1" applyProtection="1">
      <alignment vertical="center"/>
      <protection hidden="1"/>
    </xf>
    <xf numFmtId="1" fontId="5" fillId="3" borderId="13" xfId="0" applyNumberFormat="1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164" fontId="5" fillId="3" borderId="13" xfId="4" applyNumberFormat="1" applyFont="1" applyFill="1" applyBorder="1" applyAlignment="1" applyProtection="1">
      <alignment vertical="center"/>
      <protection hidden="1"/>
    </xf>
    <xf numFmtId="0" fontId="12" fillId="3" borderId="13" xfId="0" applyFont="1" applyFill="1" applyBorder="1" applyAlignment="1" applyProtection="1">
      <alignment horizontal="left" vertical="center"/>
      <protection hidden="1"/>
    </xf>
    <xf numFmtId="0" fontId="12" fillId="3" borderId="13" xfId="0" applyFont="1" applyFill="1" applyBorder="1" applyAlignment="1" applyProtection="1">
      <alignment vertical="center" wrapText="1"/>
      <protection hidden="1"/>
    </xf>
    <xf numFmtId="43" fontId="3" fillId="3" borderId="13" xfId="3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164" fontId="3" fillId="3" borderId="13" xfId="4" applyNumberFormat="1" applyFont="1" applyFill="1" applyBorder="1" applyAlignment="1" applyProtection="1">
      <alignment horizontal="right" vertical="center" wrapText="1"/>
      <protection hidden="1"/>
    </xf>
    <xf numFmtId="164" fontId="3" fillId="3" borderId="14" xfId="4" applyNumberFormat="1" applyFont="1" applyFill="1" applyBorder="1" applyAlignment="1" applyProtection="1">
      <alignment horizontal="right" vertical="center" wrapText="1"/>
      <protection hidden="1"/>
    </xf>
    <xf numFmtId="166" fontId="12" fillId="3" borderId="19" xfId="4" applyNumberFormat="1" applyFont="1" applyFill="1" applyBorder="1" applyAlignment="1" applyProtection="1">
      <alignment horizontal="right" vertical="center"/>
      <protection hidden="1"/>
    </xf>
    <xf numFmtId="166" fontId="12" fillId="3" borderId="26" xfId="4" applyNumberFormat="1" applyFont="1" applyFill="1" applyBorder="1" applyAlignment="1" applyProtection="1">
      <alignment horizontal="right" vertical="center"/>
      <protection hidden="1"/>
    </xf>
    <xf numFmtId="166" fontId="12" fillId="3" borderId="27" xfId="4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166" fontId="3" fillId="0" borderId="13" xfId="4" applyNumberFormat="1" applyFont="1" applyFill="1" applyBorder="1" applyAlignment="1" applyProtection="1">
      <alignment horizontal="right" vertical="center"/>
      <protection locked="0" hidden="1"/>
    </xf>
    <xf numFmtId="166" fontId="3" fillId="0" borderId="13" xfId="4" applyNumberFormat="1" applyFont="1" applyFill="1" applyBorder="1" applyAlignment="1" applyProtection="1">
      <alignment vertical="center"/>
      <protection locked="0" hidden="1"/>
    </xf>
    <xf numFmtId="164" fontId="11" fillId="2" borderId="13" xfId="0" applyNumberFormat="1" applyFont="1" applyFill="1" applyBorder="1" applyAlignment="1" applyProtection="1">
      <alignment vertical="center"/>
      <protection locked="0" hidden="1"/>
    </xf>
    <xf numFmtId="164" fontId="3" fillId="2" borderId="13" xfId="4" applyNumberFormat="1" applyFont="1" applyFill="1" applyBorder="1" applyAlignment="1" applyProtection="1">
      <alignment horizontal="right" vertical="center"/>
      <protection locked="0" hidden="1"/>
    </xf>
    <xf numFmtId="164" fontId="3" fillId="0" borderId="13" xfId="4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3" xfId="4" applyNumberFormat="1" applyFont="1" applyFill="1" applyBorder="1" applyAlignment="1" applyProtection="1">
      <alignment horizontal="right" vertical="center"/>
      <protection locked="0" hidden="1"/>
    </xf>
    <xf numFmtId="164" fontId="3" fillId="0" borderId="13" xfId="4" applyNumberFormat="1" applyFont="1" applyFill="1" applyBorder="1" applyAlignment="1" applyProtection="1">
      <alignment vertical="center"/>
      <protection locked="0" hidden="1"/>
    </xf>
    <xf numFmtId="165" fontId="5" fillId="4" borderId="20" xfId="0" applyNumberFormat="1" applyFont="1" applyFill="1" applyBorder="1" applyAlignment="1" applyProtection="1">
      <alignment horizontal="right" vertical="center" wrapText="1"/>
      <protection hidden="1"/>
    </xf>
    <xf numFmtId="165" fontId="5" fillId="4" borderId="21" xfId="0" applyNumberFormat="1" applyFont="1" applyFill="1" applyBorder="1" applyAlignment="1" applyProtection="1">
      <alignment horizontal="right" vertical="center" wrapText="1"/>
      <protection hidden="1"/>
    </xf>
    <xf numFmtId="165" fontId="5" fillId="4" borderId="22" xfId="0" applyNumberFormat="1" applyFont="1" applyFill="1" applyBorder="1" applyAlignment="1" applyProtection="1">
      <alignment horizontal="right" vertical="center" wrapText="1"/>
      <protection hidden="1"/>
    </xf>
    <xf numFmtId="165" fontId="5" fillId="3" borderId="24" xfId="0" applyNumberFormat="1" applyFont="1" applyFill="1" applyBorder="1" applyAlignment="1" applyProtection="1">
      <alignment horizontal="right" vertical="center" wrapText="1"/>
      <protection hidden="1"/>
    </xf>
    <xf numFmtId="165" fontId="5" fillId="3" borderId="25" xfId="0" applyNumberFormat="1" applyFont="1" applyFill="1" applyBorder="1" applyAlignment="1" applyProtection="1">
      <alignment horizontal="right" vertical="center" wrapText="1"/>
      <protection hidden="1"/>
    </xf>
    <xf numFmtId="165" fontId="5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8" xfId="1" applyFont="1" applyBorder="1" applyAlignment="1" applyProtection="1">
      <alignment horizontal="left" vertical="center"/>
      <protection hidden="1"/>
    </xf>
    <xf numFmtId="0" fontId="5" fillId="0" borderId="9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center" vertical="center"/>
      <protection locked="0" hidden="1"/>
    </xf>
    <xf numFmtId="0" fontId="5" fillId="4" borderId="20" xfId="0" applyFont="1" applyFill="1" applyBorder="1" applyAlignment="1" applyProtection="1">
      <alignment horizontal="right" vertical="center" wrapText="1"/>
      <protection hidden="1"/>
    </xf>
    <xf numFmtId="0" fontId="5" fillId="4" borderId="21" xfId="0" applyFont="1" applyFill="1" applyBorder="1" applyAlignment="1" applyProtection="1">
      <alignment horizontal="right" vertical="center" wrapText="1"/>
      <protection hidden="1"/>
    </xf>
    <xf numFmtId="0" fontId="5" fillId="4" borderId="22" xfId="0" applyFont="1" applyFill="1" applyBorder="1" applyAlignment="1" applyProtection="1">
      <alignment horizontal="right" vertical="center" wrapText="1"/>
      <protection hidden="1"/>
    </xf>
    <xf numFmtId="0" fontId="5" fillId="0" borderId="10" xfId="1" applyFont="1" applyBorder="1" applyAlignment="1" applyProtection="1">
      <alignment horizontal="left" vertical="center"/>
      <protection locked="0" hidden="1"/>
    </xf>
    <xf numFmtId="0" fontId="5" fillId="0" borderId="11" xfId="1" applyFont="1" applyBorder="1" applyAlignment="1" applyProtection="1">
      <alignment horizontal="left" vertical="center"/>
      <protection locked="0"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horizontal="justify" vertical="center" wrapText="1"/>
      <protection hidden="1"/>
    </xf>
    <xf numFmtId="4" fontId="4" fillId="3" borderId="2" xfId="1" applyNumberFormat="1" applyFont="1" applyFill="1" applyBorder="1" applyAlignment="1" applyProtection="1">
      <alignment horizontal="center" vertical="center"/>
      <protection hidden="1"/>
    </xf>
    <xf numFmtId="4" fontId="4" fillId="3" borderId="3" xfId="1" applyNumberFormat="1" applyFont="1" applyFill="1" applyBorder="1" applyAlignment="1" applyProtection="1">
      <alignment horizontal="center" vertical="center"/>
      <protection hidden="1"/>
    </xf>
    <xf numFmtId="4" fontId="4" fillId="3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left" vertical="center"/>
      <protection hidden="1"/>
    </xf>
    <xf numFmtId="0" fontId="5" fillId="0" borderId="1" xfId="1" applyFont="1" applyBorder="1" applyAlignment="1" applyProtection="1">
      <alignment horizontal="left" vertical="center"/>
      <protection hidden="1"/>
    </xf>
    <xf numFmtId="0" fontId="5" fillId="0" borderId="1" xfId="1" applyFont="1" applyBorder="1" applyAlignment="1" applyProtection="1">
      <alignment horizontal="center" vertical="center"/>
      <protection locked="0" hidden="1"/>
    </xf>
    <xf numFmtId="0" fontId="5" fillId="0" borderId="6" xfId="1" applyFont="1" applyBorder="1" applyAlignment="1" applyProtection="1">
      <alignment horizontal="left" vertical="center"/>
      <protection locked="0" hidden="1"/>
    </xf>
    <xf numFmtId="0" fontId="5" fillId="0" borderId="7" xfId="1" applyFont="1" applyBorder="1" applyAlignment="1" applyProtection="1">
      <alignment horizontal="left" vertical="center"/>
      <protection locked="0" hidden="1"/>
    </xf>
    <xf numFmtId="0" fontId="5" fillId="4" borderId="12" xfId="1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center" vertical="center"/>
      <protection hidden="1"/>
    </xf>
    <xf numFmtId="0" fontId="5" fillId="4" borderId="5" xfId="1" applyFont="1" applyFill="1" applyBorder="1" applyAlignment="1" applyProtection="1">
      <alignment horizontal="center" vertical="center"/>
      <protection hidden="1"/>
    </xf>
    <xf numFmtId="4" fontId="5" fillId="4" borderId="12" xfId="1" applyNumberFormat="1" applyFont="1" applyFill="1" applyBorder="1" applyAlignment="1" applyProtection="1">
      <alignment horizontal="center" vertical="center"/>
      <protection hidden="1"/>
    </xf>
  </cellXfs>
  <cellStyles count="8">
    <cellStyle name="Incorreto" xfId="5" builtinId="27"/>
    <cellStyle name="Moeda" xfId="4" builtinId="4"/>
    <cellStyle name="Moeda 3" xfId="7"/>
    <cellStyle name="Neutra" xfId="6" builtinId="28"/>
    <cellStyle name="Normal" xfId="0" builtinId="0"/>
    <cellStyle name="Normal 2" xfId="1"/>
    <cellStyle name="Vírgula" xfId="3" builtinId="3"/>
    <cellStyle name="Vírgula 2" xfId="2"/>
  </cellStyles>
  <dxfs count="0"/>
  <tableStyles count="0" defaultTableStyle="TableStyleMedium2" defaultPivotStyle="PivotStyleLight16"/>
  <colors>
    <mruColors>
      <color rgb="FFFF66FF"/>
      <color rgb="FF3333CC"/>
      <color rgb="FFFF00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1251313</xdr:colOff>
      <xdr:row>136</xdr:row>
      <xdr:rowOff>163286</xdr:rowOff>
    </xdr:from>
    <xdr:to>
      <xdr:col>2</xdr:col>
      <xdr:colOff>1706578</xdr:colOff>
      <xdr:row>138</xdr:row>
      <xdr:rowOff>70535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2C86A75-F858-4C68-BFC2-CD2D339205A1}"/>
            </a:ext>
          </a:extLst>
        </xdr:cNvPr>
        <xdr:cNvSpPr>
          <a:spLocks noChangeAspect="1" noChangeArrowheads="1"/>
        </xdr:cNvSpPr>
      </xdr:nvSpPr>
      <xdr:spPr bwMode="auto">
        <a:xfrm rot="2599012">
          <a:off x="2051413" y="33881786"/>
          <a:ext cx="455265" cy="231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2028825</xdr:colOff>
      <xdr:row>324</xdr:row>
      <xdr:rowOff>85725</xdr:rowOff>
    </xdr:from>
    <xdr:to>
      <xdr:col>2</xdr:col>
      <xdr:colOff>2114550</xdr:colOff>
      <xdr:row>324</xdr:row>
      <xdr:rowOff>85725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35EECE98-EF6F-4E2F-8F3E-143B2B2D298A}"/>
            </a:ext>
          </a:extLst>
        </xdr:cNvPr>
        <xdr:cNvSpPr txBox="1">
          <a:spLocks noChangeArrowheads="1"/>
        </xdr:cNvSpPr>
      </xdr:nvSpPr>
      <xdr:spPr bwMode="auto">
        <a:xfrm>
          <a:off x="2828925" y="795909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337</xdr:row>
      <xdr:rowOff>0</xdr:rowOff>
    </xdr:from>
    <xdr:to>
      <xdr:col>2</xdr:col>
      <xdr:colOff>2143125</xdr:colOff>
      <xdr:row>338</xdr:row>
      <xdr:rowOff>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B96FC44D-DA90-4FA2-9BBE-2B04C735052F}"/>
            </a:ext>
          </a:extLst>
        </xdr:cNvPr>
        <xdr:cNvSpPr txBox="1">
          <a:spLocks noChangeArrowheads="1"/>
        </xdr:cNvSpPr>
      </xdr:nvSpPr>
      <xdr:spPr bwMode="auto">
        <a:xfrm>
          <a:off x="2857500" y="82400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2057400</xdr:colOff>
      <xdr:row>327</xdr:row>
      <xdr:rowOff>0</xdr:rowOff>
    </xdr:from>
    <xdr:to>
      <xdr:col>2</xdr:col>
      <xdr:colOff>2143125</xdr:colOff>
      <xdr:row>328</xdr:row>
      <xdr:rowOff>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D520E5CE-0F7F-42AB-9DBF-1BE93EC675B9}"/>
            </a:ext>
          </a:extLst>
        </xdr:cNvPr>
        <xdr:cNvSpPr txBox="1">
          <a:spLocks noChangeArrowheads="1"/>
        </xdr:cNvSpPr>
      </xdr:nvSpPr>
      <xdr:spPr bwMode="auto">
        <a:xfrm>
          <a:off x="2857500" y="80067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367"/>
  <sheetViews>
    <sheetView showGridLines="0" tabSelected="1" showRuler="0" zoomScale="85" zoomScaleNormal="85" zoomScaleSheetLayoutView="115" workbookViewId="0">
      <selection activeCell="G151" sqref="G151"/>
    </sheetView>
  </sheetViews>
  <sheetFormatPr defaultRowHeight="12.75" x14ac:dyDescent="0.25"/>
  <cols>
    <col min="1" max="1" width="5.28515625" style="1" customWidth="1"/>
    <col min="2" max="2" width="6.140625" style="1" bestFit="1" customWidth="1"/>
    <col min="3" max="3" width="65" style="1" customWidth="1"/>
    <col min="4" max="4" width="9.42578125" style="1" bestFit="1" customWidth="1"/>
    <col min="5" max="5" width="5.140625" style="3" customWidth="1"/>
    <col min="6" max="6" width="12.140625" style="1" bestFit="1" customWidth="1"/>
    <col min="7" max="7" width="11.5703125" style="1" bestFit="1" customWidth="1"/>
    <col min="8" max="8" width="12.42578125" style="1" customWidth="1"/>
    <col min="9" max="9" width="9.140625" style="1"/>
    <col min="10" max="10" width="13.5703125" style="1" bestFit="1" customWidth="1"/>
    <col min="11" max="255" width="9.140625" style="1"/>
    <col min="256" max="256" width="4.7109375" style="1" bestFit="1" customWidth="1"/>
    <col min="257" max="257" width="5.42578125" style="1" customWidth="1"/>
    <col min="258" max="258" width="64.140625" style="1" customWidth="1"/>
    <col min="259" max="259" width="6.5703125" style="1" customWidth="1"/>
    <col min="260" max="260" width="5.140625" style="1" customWidth="1"/>
    <col min="261" max="261" width="8.85546875" style="1" bestFit="1" customWidth="1"/>
    <col min="262" max="262" width="11.5703125" style="1" bestFit="1" customWidth="1"/>
    <col min="263" max="263" width="9.85546875" style="1" customWidth="1"/>
    <col min="264" max="511" width="9.140625" style="1"/>
    <col min="512" max="512" width="4.7109375" style="1" bestFit="1" customWidth="1"/>
    <col min="513" max="513" width="5.42578125" style="1" customWidth="1"/>
    <col min="514" max="514" width="64.140625" style="1" customWidth="1"/>
    <col min="515" max="515" width="6.5703125" style="1" customWidth="1"/>
    <col min="516" max="516" width="5.140625" style="1" customWidth="1"/>
    <col min="517" max="517" width="8.85546875" style="1" bestFit="1" customWidth="1"/>
    <col min="518" max="518" width="11.5703125" style="1" bestFit="1" customWidth="1"/>
    <col min="519" max="519" width="9.85546875" style="1" customWidth="1"/>
    <col min="520" max="767" width="9.140625" style="1"/>
    <col min="768" max="768" width="4.7109375" style="1" bestFit="1" customWidth="1"/>
    <col min="769" max="769" width="5.42578125" style="1" customWidth="1"/>
    <col min="770" max="770" width="64.140625" style="1" customWidth="1"/>
    <col min="771" max="771" width="6.5703125" style="1" customWidth="1"/>
    <col min="772" max="772" width="5.140625" style="1" customWidth="1"/>
    <col min="773" max="773" width="8.85546875" style="1" bestFit="1" customWidth="1"/>
    <col min="774" max="774" width="11.5703125" style="1" bestFit="1" customWidth="1"/>
    <col min="775" max="775" width="9.85546875" style="1" customWidth="1"/>
    <col min="776" max="1023" width="9.140625" style="1"/>
    <col min="1024" max="1024" width="4.7109375" style="1" bestFit="1" customWidth="1"/>
    <col min="1025" max="1025" width="5.42578125" style="1" customWidth="1"/>
    <col min="1026" max="1026" width="64.140625" style="1" customWidth="1"/>
    <col min="1027" max="1027" width="6.5703125" style="1" customWidth="1"/>
    <col min="1028" max="1028" width="5.140625" style="1" customWidth="1"/>
    <col min="1029" max="1029" width="8.85546875" style="1" bestFit="1" customWidth="1"/>
    <col min="1030" max="1030" width="11.5703125" style="1" bestFit="1" customWidth="1"/>
    <col min="1031" max="1031" width="9.85546875" style="1" customWidth="1"/>
    <col min="1032" max="1279" width="9.140625" style="1"/>
    <col min="1280" max="1280" width="4.7109375" style="1" bestFit="1" customWidth="1"/>
    <col min="1281" max="1281" width="5.42578125" style="1" customWidth="1"/>
    <col min="1282" max="1282" width="64.140625" style="1" customWidth="1"/>
    <col min="1283" max="1283" width="6.5703125" style="1" customWidth="1"/>
    <col min="1284" max="1284" width="5.140625" style="1" customWidth="1"/>
    <col min="1285" max="1285" width="8.85546875" style="1" bestFit="1" customWidth="1"/>
    <col min="1286" max="1286" width="11.5703125" style="1" bestFit="1" customWidth="1"/>
    <col min="1287" max="1287" width="9.85546875" style="1" customWidth="1"/>
    <col min="1288" max="1535" width="9.140625" style="1"/>
    <col min="1536" max="1536" width="4.7109375" style="1" bestFit="1" customWidth="1"/>
    <col min="1537" max="1537" width="5.42578125" style="1" customWidth="1"/>
    <col min="1538" max="1538" width="64.140625" style="1" customWidth="1"/>
    <col min="1539" max="1539" width="6.5703125" style="1" customWidth="1"/>
    <col min="1540" max="1540" width="5.140625" style="1" customWidth="1"/>
    <col min="1541" max="1541" width="8.85546875" style="1" bestFit="1" customWidth="1"/>
    <col min="1542" max="1542" width="11.5703125" style="1" bestFit="1" customWidth="1"/>
    <col min="1543" max="1543" width="9.85546875" style="1" customWidth="1"/>
    <col min="1544" max="1791" width="9.140625" style="1"/>
    <col min="1792" max="1792" width="4.7109375" style="1" bestFit="1" customWidth="1"/>
    <col min="1793" max="1793" width="5.42578125" style="1" customWidth="1"/>
    <col min="1794" max="1794" width="64.140625" style="1" customWidth="1"/>
    <col min="1795" max="1795" width="6.5703125" style="1" customWidth="1"/>
    <col min="1796" max="1796" width="5.140625" style="1" customWidth="1"/>
    <col min="1797" max="1797" width="8.85546875" style="1" bestFit="1" customWidth="1"/>
    <col min="1798" max="1798" width="11.5703125" style="1" bestFit="1" customWidth="1"/>
    <col min="1799" max="1799" width="9.85546875" style="1" customWidth="1"/>
    <col min="1800" max="2047" width="9.140625" style="1"/>
    <col min="2048" max="2048" width="4.7109375" style="1" bestFit="1" customWidth="1"/>
    <col min="2049" max="2049" width="5.42578125" style="1" customWidth="1"/>
    <col min="2050" max="2050" width="64.140625" style="1" customWidth="1"/>
    <col min="2051" max="2051" width="6.5703125" style="1" customWidth="1"/>
    <col min="2052" max="2052" width="5.140625" style="1" customWidth="1"/>
    <col min="2053" max="2053" width="8.85546875" style="1" bestFit="1" customWidth="1"/>
    <col min="2054" max="2054" width="11.5703125" style="1" bestFit="1" customWidth="1"/>
    <col min="2055" max="2055" width="9.85546875" style="1" customWidth="1"/>
    <col min="2056" max="2303" width="9.140625" style="1"/>
    <col min="2304" max="2304" width="4.7109375" style="1" bestFit="1" customWidth="1"/>
    <col min="2305" max="2305" width="5.42578125" style="1" customWidth="1"/>
    <col min="2306" max="2306" width="64.140625" style="1" customWidth="1"/>
    <col min="2307" max="2307" width="6.5703125" style="1" customWidth="1"/>
    <col min="2308" max="2308" width="5.140625" style="1" customWidth="1"/>
    <col min="2309" max="2309" width="8.85546875" style="1" bestFit="1" customWidth="1"/>
    <col min="2310" max="2310" width="11.5703125" style="1" bestFit="1" customWidth="1"/>
    <col min="2311" max="2311" width="9.85546875" style="1" customWidth="1"/>
    <col min="2312" max="2559" width="9.140625" style="1"/>
    <col min="2560" max="2560" width="4.7109375" style="1" bestFit="1" customWidth="1"/>
    <col min="2561" max="2561" width="5.42578125" style="1" customWidth="1"/>
    <col min="2562" max="2562" width="64.140625" style="1" customWidth="1"/>
    <col min="2563" max="2563" width="6.5703125" style="1" customWidth="1"/>
    <col min="2564" max="2564" width="5.140625" style="1" customWidth="1"/>
    <col min="2565" max="2565" width="8.85546875" style="1" bestFit="1" customWidth="1"/>
    <col min="2566" max="2566" width="11.5703125" style="1" bestFit="1" customWidth="1"/>
    <col min="2567" max="2567" width="9.85546875" style="1" customWidth="1"/>
    <col min="2568" max="2815" width="9.140625" style="1"/>
    <col min="2816" max="2816" width="4.7109375" style="1" bestFit="1" customWidth="1"/>
    <col min="2817" max="2817" width="5.42578125" style="1" customWidth="1"/>
    <col min="2818" max="2818" width="64.140625" style="1" customWidth="1"/>
    <col min="2819" max="2819" width="6.5703125" style="1" customWidth="1"/>
    <col min="2820" max="2820" width="5.140625" style="1" customWidth="1"/>
    <col min="2821" max="2821" width="8.85546875" style="1" bestFit="1" customWidth="1"/>
    <col min="2822" max="2822" width="11.5703125" style="1" bestFit="1" customWidth="1"/>
    <col min="2823" max="2823" width="9.85546875" style="1" customWidth="1"/>
    <col min="2824" max="3071" width="9.140625" style="1"/>
    <col min="3072" max="3072" width="4.7109375" style="1" bestFit="1" customWidth="1"/>
    <col min="3073" max="3073" width="5.42578125" style="1" customWidth="1"/>
    <col min="3074" max="3074" width="64.140625" style="1" customWidth="1"/>
    <col min="3075" max="3075" width="6.5703125" style="1" customWidth="1"/>
    <col min="3076" max="3076" width="5.140625" style="1" customWidth="1"/>
    <col min="3077" max="3077" width="8.85546875" style="1" bestFit="1" customWidth="1"/>
    <col min="3078" max="3078" width="11.5703125" style="1" bestFit="1" customWidth="1"/>
    <col min="3079" max="3079" width="9.85546875" style="1" customWidth="1"/>
    <col min="3080" max="3327" width="9.140625" style="1"/>
    <col min="3328" max="3328" width="4.7109375" style="1" bestFit="1" customWidth="1"/>
    <col min="3329" max="3329" width="5.42578125" style="1" customWidth="1"/>
    <col min="3330" max="3330" width="64.140625" style="1" customWidth="1"/>
    <col min="3331" max="3331" width="6.5703125" style="1" customWidth="1"/>
    <col min="3332" max="3332" width="5.140625" style="1" customWidth="1"/>
    <col min="3333" max="3333" width="8.85546875" style="1" bestFit="1" customWidth="1"/>
    <col min="3334" max="3334" width="11.5703125" style="1" bestFit="1" customWidth="1"/>
    <col min="3335" max="3335" width="9.85546875" style="1" customWidth="1"/>
    <col min="3336" max="3583" width="9.140625" style="1"/>
    <col min="3584" max="3584" width="4.7109375" style="1" bestFit="1" customWidth="1"/>
    <col min="3585" max="3585" width="5.42578125" style="1" customWidth="1"/>
    <col min="3586" max="3586" width="64.140625" style="1" customWidth="1"/>
    <col min="3587" max="3587" width="6.5703125" style="1" customWidth="1"/>
    <col min="3588" max="3588" width="5.140625" style="1" customWidth="1"/>
    <col min="3589" max="3589" width="8.85546875" style="1" bestFit="1" customWidth="1"/>
    <col min="3590" max="3590" width="11.5703125" style="1" bestFit="1" customWidth="1"/>
    <col min="3591" max="3591" width="9.85546875" style="1" customWidth="1"/>
    <col min="3592" max="3839" width="9.140625" style="1"/>
    <col min="3840" max="3840" width="4.7109375" style="1" bestFit="1" customWidth="1"/>
    <col min="3841" max="3841" width="5.42578125" style="1" customWidth="1"/>
    <col min="3842" max="3842" width="64.140625" style="1" customWidth="1"/>
    <col min="3843" max="3843" width="6.5703125" style="1" customWidth="1"/>
    <col min="3844" max="3844" width="5.140625" style="1" customWidth="1"/>
    <col min="3845" max="3845" width="8.85546875" style="1" bestFit="1" customWidth="1"/>
    <col min="3846" max="3846" width="11.5703125" style="1" bestFit="1" customWidth="1"/>
    <col min="3847" max="3847" width="9.85546875" style="1" customWidth="1"/>
    <col min="3848" max="4095" width="9.140625" style="1"/>
    <col min="4096" max="4096" width="4.7109375" style="1" bestFit="1" customWidth="1"/>
    <col min="4097" max="4097" width="5.42578125" style="1" customWidth="1"/>
    <col min="4098" max="4098" width="64.140625" style="1" customWidth="1"/>
    <col min="4099" max="4099" width="6.5703125" style="1" customWidth="1"/>
    <col min="4100" max="4100" width="5.140625" style="1" customWidth="1"/>
    <col min="4101" max="4101" width="8.85546875" style="1" bestFit="1" customWidth="1"/>
    <col min="4102" max="4102" width="11.5703125" style="1" bestFit="1" customWidth="1"/>
    <col min="4103" max="4103" width="9.85546875" style="1" customWidth="1"/>
    <col min="4104" max="4351" width="9.140625" style="1"/>
    <col min="4352" max="4352" width="4.7109375" style="1" bestFit="1" customWidth="1"/>
    <col min="4353" max="4353" width="5.42578125" style="1" customWidth="1"/>
    <col min="4354" max="4354" width="64.140625" style="1" customWidth="1"/>
    <col min="4355" max="4355" width="6.5703125" style="1" customWidth="1"/>
    <col min="4356" max="4356" width="5.140625" style="1" customWidth="1"/>
    <col min="4357" max="4357" width="8.85546875" style="1" bestFit="1" customWidth="1"/>
    <col min="4358" max="4358" width="11.5703125" style="1" bestFit="1" customWidth="1"/>
    <col min="4359" max="4359" width="9.85546875" style="1" customWidth="1"/>
    <col min="4360" max="4607" width="9.140625" style="1"/>
    <col min="4608" max="4608" width="4.7109375" style="1" bestFit="1" customWidth="1"/>
    <col min="4609" max="4609" width="5.42578125" style="1" customWidth="1"/>
    <col min="4610" max="4610" width="64.140625" style="1" customWidth="1"/>
    <col min="4611" max="4611" width="6.5703125" style="1" customWidth="1"/>
    <col min="4612" max="4612" width="5.140625" style="1" customWidth="1"/>
    <col min="4613" max="4613" width="8.85546875" style="1" bestFit="1" customWidth="1"/>
    <col min="4614" max="4614" width="11.5703125" style="1" bestFit="1" customWidth="1"/>
    <col min="4615" max="4615" width="9.85546875" style="1" customWidth="1"/>
    <col min="4616" max="4863" width="9.140625" style="1"/>
    <col min="4864" max="4864" width="4.7109375" style="1" bestFit="1" customWidth="1"/>
    <col min="4865" max="4865" width="5.42578125" style="1" customWidth="1"/>
    <col min="4866" max="4866" width="64.140625" style="1" customWidth="1"/>
    <col min="4867" max="4867" width="6.5703125" style="1" customWidth="1"/>
    <col min="4868" max="4868" width="5.140625" style="1" customWidth="1"/>
    <col min="4869" max="4869" width="8.85546875" style="1" bestFit="1" customWidth="1"/>
    <col min="4870" max="4870" width="11.5703125" style="1" bestFit="1" customWidth="1"/>
    <col min="4871" max="4871" width="9.85546875" style="1" customWidth="1"/>
    <col min="4872" max="5119" width="9.140625" style="1"/>
    <col min="5120" max="5120" width="4.7109375" style="1" bestFit="1" customWidth="1"/>
    <col min="5121" max="5121" width="5.42578125" style="1" customWidth="1"/>
    <col min="5122" max="5122" width="64.140625" style="1" customWidth="1"/>
    <col min="5123" max="5123" width="6.5703125" style="1" customWidth="1"/>
    <col min="5124" max="5124" width="5.140625" style="1" customWidth="1"/>
    <col min="5125" max="5125" width="8.85546875" style="1" bestFit="1" customWidth="1"/>
    <col min="5126" max="5126" width="11.5703125" style="1" bestFit="1" customWidth="1"/>
    <col min="5127" max="5127" width="9.85546875" style="1" customWidth="1"/>
    <col min="5128" max="5375" width="9.140625" style="1"/>
    <col min="5376" max="5376" width="4.7109375" style="1" bestFit="1" customWidth="1"/>
    <col min="5377" max="5377" width="5.42578125" style="1" customWidth="1"/>
    <col min="5378" max="5378" width="64.140625" style="1" customWidth="1"/>
    <col min="5379" max="5379" width="6.5703125" style="1" customWidth="1"/>
    <col min="5380" max="5380" width="5.140625" style="1" customWidth="1"/>
    <col min="5381" max="5381" width="8.85546875" style="1" bestFit="1" customWidth="1"/>
    <col min="5382" max="5382" width="11.5703125" style="1" bestFit="1" customWidth="1"/>
    <col min="5383" max="5383" width="9.85546875" style="1" customWidth="1"/>
    <col min="5384" max="5631" width="9.140625" style="1"/>
    <col min="5632" max="5632" width="4.7109375" style="1" bestFit="1" customWidth="1"/>
    <col min="5633" max="5633" width="5.42578125" style="1" customWidth="1"/>
    <col min="5634" max="5634" width="64.140625" style="1" customWidth="1"/>
    <col min="5635" max="5635" width="6.5703125" style="1" customWidth="1"/>
    <col min="5636" max="5636" width="5.140625" style="1" customWidth="1"/>
    <col min="5637" max="5637" width="8.85546875" style="1" bestFit="1" customWidth="1"/>
    <col min="5638" max="5638" width="11.5703125" style="1" bestFit="1" customWidth="1"/>
    <col min="5639" max="5639" width="9.85546875" style="1" customWidth="1"/>
    <col min="5640" max="5887" width="9.140625" style="1"/>
    <col min="5888" max="5888" width="4.7109375" style="1" bestFit="1" customWidth="1"/>
    <col min="5889" max="5889" width="5.42578125" style="1" customWidth="1"/>
    <col min="5890" max="5890" width="64.140625" style="1" customWidth="1"/>
    <col min="5891" max="5891" width="6.5703125" style="1" customWidth="1"/>
    <col min="5892" max="5892" width="5.140625" style="1" customWidth="1"/>
    <col min="5893" max="5893" width="8.85546875" style="1" bestFit="1" customWidth="1"/>
    <col min="5894" max="5894" width="11.5703125" style="1" bestFit="1" customWidth="1"/>
    <col min="5895" max="5895" width="9.85546875" style="1" customWidth="1"/>
    <col min="5896" max="6143" width="9.140625" style="1"/>
    <col min="6144" max="6144" width="4.7109375" style="1" bestFit="1" customWidth="1"/>
    <col min="6145" max="6145" width="5.42578125" style="1" customWidth="1"/>
    <col min="6146" max="6146" width="64.140625" style="1" customWidth="1"/>
    <col min="6147" max="6147" width="6.5703125" style="1" customWidth="1"/>
    <col min="6148" max="6148" width="5.140625" style="1" customWidth="1"/>
    <col min="6149" max="6149" width="8.85546875" style="1" bestFit="1" customWidth="1"/>
    <col min="6150" max="6150" width="11.5703125" style="1" bestFit="1" customWidth="1"/>
    <col min="6151" max="6151" width="9.85546875" style="1" customWidth="1"/>
    <col min="6152" max="6399" width="9.140625" style="1"/>
    <col min="6400" max="6400" width="4.7109375" style="1" bestFit="1" customWidth="1"/>
    <col min="6401" max="6401" width="5.42578125" style="1" customWidth="1"/>
    <col min="6402" max="6402" width="64.140625" style="1" customWidth="1"/>
    <col min="6403" max="6403" width="6.5703125" style="1" customWidth="1"/>
    <col min="6404" max="6404" width="5.140625" style="1" customWidth="1"/>
    <col min="6405" max="6405" width="8.85546875" style="1" bestFit="1" customWidth="1"/>
    <col min="6406" max="6406" width="11.5703125" style="1" bestFit="1" customWidth="1"/>
    <col min="6407" max="6407" width="9.85546875" style="1" customWidth="1"/>
    <col min="6408" max="6655" width="9.140625" style="1"/>
    <col min="6656" max="6656" width="4.7109375" style="1" bestFit="1" customWidth="1"/>
    <col min="6657" max="6657" width="5.42578125" style="1" customWidth="1"/>
    <col min="6658" max="6658" width="64.140625" style="1" customWidth="1"/>
    <col min="6659" max="6659" width="6.5703125" style="1" customWidth="1"/>
    <col min="6660" max="6660" width="5.140625" style="1" customWidth="1"/>
    <col min="6661" max="6661" width="8.85546875" style="1" bestFit="1" customWidth="1"/>
    <col min="6662" max="6662" width="11.5703125" style="1" bestFit="1" customWidth="1"/>
    <col min="6663" max="6663" width="9.85546875" style="1" customWidth="1"/>
    <col min="6664" max="6911" width="9.140625" style="1"/>
    <col min="6912" max="6912" width="4.7109375" style="1" bestFit="1" customWidth="1"/>
    <col min="6913" max="6913" width="5.42578125" style="1" customWidth="1"/>
    <col min="6914" max="6914" width="64.140625" style="1" customWidth="1"/>
    <col min="6915" max="6915" width="6.5703125" style="1" customWidth="1"/>
    <col min="6916" max="6916" width="5.140625" style="1" customWidth="1"/>
    <col min="6917" max="6917" width="8.85546875" style="1" bestFit="1" customWidth="1"/>
    <col min="6918" max="6918" width="11.5703125" style="1" bestFit="1" customWidth="1"/>
    <col min="6919" max="6919" width="9.85546875" style="1" customWidth="1"/>
    <col min="6920" max="7167" width="9.140625" style="1"/>
    <col min="7168" max="7168" width="4.7109375" style="1" bestFit="1" customWidth="1"/>
    <col min="7169" max="7169" width="5.42578125" style="1" customWidth="1"/>
    <col min="7170" max="7170" width="64.140625" style="1" customWidth="1"/>
    <col min="7171" max="7171" width="6.5703125" style="1" customWidth="1"/>
    <col min="7172" max="7172" width="5.140625" style="1" customWidth="1"/>
    <col min="7173" max="7173" width="8.85546875" style="1" bestFit="1" customWidth="1"/>
    <col min="7174" max="7174" width="11.5703125" style="1" bestFit="1" customWidth="1"/>
    <col min="7175" max="7175" width="9.85546875" style="1" customWidth="1"/>
    <col min="7176" max="7423" width="9.140625" style="1"/>
    <col min="7424" max="7424" width="4.7109375" style="1" bestFit="1" customWidth="1"/>
    <col min="7425" max="7425" width="5.42578125" style="1" customWidth="1"/>
    <col min="7426" max="7426" width="64.140625" style="1" customWidth="1"/>
    <col min="7427" max="7427" width="6.5703125" style="1" customWidth="1"/>
    <col min="7428" max="7428" width="5.140625" style="1" customWidth="1"/>
    <col min="7429" max="7429" width="8.85546875" style="1" bestFit="1" customWidth="1"/>
    <col min="7430" max="7430" width="11.5703125" style="1" bestFit="1" customWidth="1"/>
    <col min="7431" max="7431" width="9.85546875" style="1" customWidth="1"/>
    <col min="7432" max="7679" width="9.140625" style="1"/>
    <col min="7680" max="7680" width="4.7109375" style="1" bestFit="1" customWidth="1"/>
    <col min="7681" max="7681" width="5.42578125" style="1" customWidth="1"/>
    <col min="7682" max="7682" width="64.140625" style="1" customWidth="1"/>
    <col min="7683" max="7683" width="6.5703125" style="1" customWidth="1"/>
    <col min="7684" max="7684" width="5.140625" style="1" customWidth="1"/>
    <col min="7685" max="7685" width="8.85546875" style="1" bestFit="1" customWidth="1"/>
    <col min="7686" max="7686" width="11.5703125" style="1" bestFit="1" customWidth="1"/>
    <col min="7687" max="7687" width="9.85546875" style="1" customWidth="1"/>
    <col min="7688" max="7935" width="9.140625" style="1"/>
    <col min="7936" max="7936" width="4.7109375" style="1" bestFit="1" customWidth="1"/>
    <col min="7937" max="7937" width="5.42578125" style="1" customWidth="1"/>
    <col min="7938" max="7938" width="64.140625" style="1" customWidth="1"/>
    <col min="7939" max="7939" width="6.5703125" style="1" customWidth="1"/>
    <col min="7940" max="7940" width="5.140625" style="1" customWidth="1"/>
    <col min="7941" max="7941" width="8.85546875" style="1" bestFit="1" customWidth="1"/>
    <col min="7942" max="7942" width="11.5703125" style="1" bestFit="1" customWidth="1"/>
    <col min="7943" max="7943" width="9.85546875" style="1" customWidth="1"/>
    <col min="7944" max="8191" width="9.140625" style="1"/>
    <col min="8192" max="8192" width="4.7109375" style="1" bestFit="1" customWidth="1"/>
    <col min="8193" max="8193" width="5.42578125" style="1" customWidth="1"/>
    <col min="8194" max="8194" width="64.140625" style="1" customWidth="1"/>
    <col min="8195" max="8195" width="6.5703125" style="1" customWidth="1"/>
    <col min="8196" max="8196" width="5.140625" style="1" customWidth="1"/>
    <col min="8197" max="8197" width="8.85546875" style="1" bestFit="1" customWidth="1"/>
    <col min="8198" max="8198" width="11.5703125" style="1" bestFit="1" customWidth="1"/>
    <col min="8199" max="8199" width="9.85546875" style="1" customWidth="1"/>
    <col min="8200" max="8447" width="9.140625" style="1"/>
    <col min="8448" max="8448" width="4.7109375" style="1" bestFit="1" customWidth="1"/>
    <col min="8449" max="8449" width="5.42578125" style="1" customWidth="1"/>
    <col min="8450" max="8450" width="64.140625" style="1" customWidth="1"/>
    <col min="8451" max="8451" width="6.5703125" style="1" customWidth="1"/>
    <col min="8452" max="8452" width="5.140625" style="1" customWidth="1"/>
    <col min="8453" max="8453" width="8.85546875" style="1" bestFit="1" customWidth="1"/>
    <col min="8454" max="8454" width="11.5703125" style="1" bestFit="1" customWidth="1"/>
    <col min="8455" max="8455" width="9.85546875" style="1" customWidth="1"/>
    <col min="8456" max="8703" width="9.140625" style="1"/>
    <col min="8704" max="8704" width="4.7109375" style="1" bestFit="1" customWidth="1"/>
    <col min="8705" max="8705" width="5.42578125" style="1" customWidth="1"/>
    <col min="8706" max="8706" width="64.140625" style="1" customWidth="1"/>
    <col min="8707" max="8707" width="6.5703125" style="1" customWidth="1"/>
    <col min="8708" max="8708" width="5.140625" style="1" customWidth="1"/>
    <col min="8709" max="8709" width="8.85546875" style="1" bestFit="1" customWidth="1"/>
    <col min="8710" max="8710" width="11.5703125" style="1" bestFit="1" customWidth="1"/>
    <col min="8711" max="8711" width="9.85546875" style="1" customWidth="1"/>
    <col min="8712" max="8959" width="9.140625" style="1"/>
    <col min="8960" max="8960" width="4.7109375" style="1" bestFit="1" customWidth="1"/>
    <col min="8961" max="8961" width="5.42578125" style="1" customWidth="1"/>
    <col min="8962" max="8962" width="64.140625" style="1" customWidth="1"/>
    <col min="8963" max="8963" width="6.5703125" style="1" customWidth="1"/>
    <col min="8964" max="8964" width="5.140625" style="1" customWidth="1"/>
    <col min="8965" max="8965" width="8.85546875" style="1" bestFit="1" customWidth="1"/>
    <col min="8966" max="8966" width="11.5703125" style="1" bestFit="1" customWidth="1"/>
    <col min="8967" max="8967" width="9.85546875" style="1" customWidth="1"/>
    <col min="8968" max="9215" width="9.140625" style="1"/>
    <col min="9216" max="9216" width="4.7109375" style="1" bestFit="1" customWidth="1"/>
    <col min="9217" max="9217" width="5.42578125" style="1" customWidth="1"/>
    <col min="9218" max="9218" width="64.140625" style="1" customWidth="1"/>
    <col min="9219" max="9219" width="6.5703125" style="1" customWidth="1"/>
    <col min="9220" max="9220" width="5.140625" style="1" customWidth="1"/>
    <col min="9221" max="9221" width="8.85546875" style="1" bestFit="1" customWidth="1"/>
    <col min="9222" max="9222" width="11.5703125" style="1" bestFit="1" customWidth="1"/>
    <col min="9223" max="9223" width="9.85546875" style="1" customWidth="1"/>
    <col min="9224" max="9471" width="9.140625" style="1"/>
    <col min="9472" max="9472" width="4.7109375" style="1" bestFit="1" customWidth="1"/>
    <col min="9473" max="9473" width="5.42578125" style="1" customWidth="1"/>
    <col min="9474" max="9474" width="64.140625" style="1" customWidth="1"/>
    <col min="9475" max="9475" width="6.5703125" style="1" customWidth="1"/>
    <col min="9476" max="9476" width="5.140625" style="1" customWidth="1"/>
    <col min="9477" max="9477" width="8.85546875" style="1" bestFit="1" customWidth="1"/>
    <col min="9478" max="9478" width="11.5703125" style="1" bestFit="1" customWidth="1"/>
    <col min="9479" max="9479" width="9.85546875" style="1" customWidth="1"/>
    <col min="9480" max="9727" width="9.140625" style="1"/>
    <col min="9728" max="9728" width="4.7109375" style="1" bestFit="1" customWidth="1"/>
    <col min="9729" max="9729" width="5.42578125" style="1" customWidth="1"/>
    <col min="9730" max="9730" width="64.140625" style="1" customWidth="1"/>
    <col min="9731" max="9731" width="6.5703125" style="1" customWidth="1"/>
    <col min="9732" max="9732" width="5.140625" style="1" customWidth="1"/>
    <col min="9733" max="9733" width="8.85546875" style="1" bestFit="1" customWidth="1"/>
    <col min="9734" max="9734" width="11.5703125" style="1" bestFit="1" customWidth="1"/>
    <col min="9735" max="9735" width="9.85546875" style="1" customWidth="1"/>
    <col min="9736" max="9983" width="9.140625" style="1"/>
    <col min="9984" max="9984" width="4.7109375" style="1" bestFit="1" customWidth="1"/>
    <col min="9985" max="9985" width="5.42578125" style="1" customWidth="1"/>
    <col min="9986" max="9986" width="64.140625" style="1" customWidth="1"/>
    <col min="9987" max="9987" width="6.5703125" style="1" customWidth="1"/>
    <col min="9988" max="9988" width="5.140625" style="1" customWidth="1"/>
    <col min="9989" max="9989" width="8.85546875" style="1" bestFit="1" customWidth="1"/>
    <col min="9990" max="9990" width="11.5703125" style="1" bestFit="1" customWidth="1"/>
    <col min="9991" max="9991" width="9.85546875" style="1" customWidth="1"/>
    <col min="9992" max="10239" width="9.140625" style="1"/>
    <col min="10240" max="10240" width="4.7109375" style="1" bestFit="1" customWidth="1"/>
    <col min="10241" max="10241" width="5.42578125" style="1" customWidth="1"/>
    <col min="10242" max="10242" width="64.140625" style="1" customWidth="1"/>
    <col min="10243" max="10243" width="6.5703125" style="1" customWidth="1"/>
    <col min="10244" max="10244" width="5.140625" style="1" customWidth="1"/>
    <col min="10245" max="10245" width="8.85546875" style="1" bestFit="1" customWidth="1"/>
    <col min="10246" max="10246" width="11.5703125" style="1" bestFit="1" customWidth="1"/>
    <col min="10247" max="10247" width="9.85546875" style="1" customWidth="1"/>
    <col min="10248" max="10495" width="9.140625" style="1"/>
    <col min="10496" max="10496" width="4.7109375" style="1" bestFit="1" customWidth="1"/>
    <col min="10497" max="10497" width="5.42578125" style="1" customWidth="1"/>
    <col min="10498" max="10498" width="64.140625" style="1" customWidth="1"/>
    <col min="10499" max="10499" width="6.5703125" style="1" customWidth="1"/>
    <col min="10500" max="10500" width="5.140625" style="1" customWidth="1"/>
    <col min="10501" max="10501" width="8.85546875" style="1" bestFit="1" customWidth="1"/>
    <col min="10502" max="10502" width="11.5703125" style="1" bestFit="1" customWidth="1"/>
    <col min="10503" max="10503" width="9.85546875" style="1" customWidth="1"/>
    <col min="10504" max="10751" width="9.140625" style="1"/>
    <col min="10752" max="10752" width="4.7109375" style="1" bestFit="1" customWidth="1"/>
    <col min="10753" max="10753" width="5.42578125" style="1" customWidth="1"/>
    <col min="10754" max="10754" width="64.140625" style="1" customWidth="1"/>
    <col min="10755" max="10755" width="6.5703125" style="1" customWidth="1"/>
    <col min="10756" max="10756" width="5.140625" style="1" customWidth="1"/>
    <col min="10757" max="10757" width="8.85546875" style="1" bestFit="1" customWidth="1"/>
    <col min="10758" max="10758" width="11.5703125" style="1" bestFit="1" customWidth="1"/>
    <col min="10759" max="10759" width="9.85546875" style="1" customWidth="1"/>
    <col min="10760" max="11007" width="9.140625" style="1"/>
    <col min="11008" max="11008" width="4.7109375" style="1" bestFit="1" customWidth="1"/>
    <col min="11009" max="11009" width="5.42578125" style="1" customWidth="1"/>
    <col min="11010" max="11010" width="64.140625" style="1" customWidth="1"/>
    <col min="11011" max="11011" width="6.5703125" style="1" customWidth="1"/>
    <col min="11012" max="11012" width="5.140625" style="1" customWidth="1"/>
    <col min="11013" max="11013" width="8.85546875" style="1" bestFit="1" customWidth="1"/>
    <col min="11014" max="11014" width="11.5703125" style="1" bestFit="1" customWidth="1"/>
    <col min="11015" max="11015" width="9.85546875" style="1" customWidth="1"/>
    <col min="11016" max="11263" width="9.140625" style="1"/>
    <col min="11264" max="11264" width="4.7109375" style="1" bestFit="1" customWidth="1"/>
    <col min="11265" max="11265" width="5.42578125" style="1" customWidth="1"/>
    <col min="11266" max="11266" width="64.140625" style="1" customWidth="1"/>
    <col min="11267" max="11267" width="6.5703125" style="1" customWidth="1"/>
    <col min="11268" max="11268" width="5.140625" style="1" customWidth="1"/>
    <col min="11269" max="11269" width="8.85546875" style="1" bestFit="1" customWidth="1"/>
    <col min="11270" max="11270" width="11.5703125" style="1" bestFit="1" customWidth="1"/>
    <col min="11271" max="11271" width="9.85546875" style="1" customWidth="1"/>
    <col min="11272" max="11519" width="9.140625" style="1"/>
    <col min="11520" max="11520" width="4.7109375" style="1" bestFit="1" customWidth="1"/>
    <col min="11521" max="11521" width="5.42578125" style="1" customWidth="1"/>
    <col min="11522" max="11522" width="64.140625" style="1" customWidth="1"/>
    <col min="11523" max="11523" width="6.5703125" style="1" customWidth="1"/>
    <col min="11524" max="11524" width="5.140625" style="1" customWidth="1"/>
    <col min="11525" max="11525" width="8.85546875" style="1" bestFit="1" customWidth="1"/>
    <col min="11526" max="11526" width="11.5703125" style="1" bestFit="1" customWidth="1"/>
    <col min="11527" max="11527" width="9.85546875" style="1" customWidth="1"/>
    <col min="11528" max="11775" width="9.140625" style="1"/>
    <col min="11776" max="11776" width="4.7109375" style="1" bestFit="1" customWidth="1"/>
    <col min="11777" max="11777" width="5.42578125" style="1" customWidth="1"/>
    <col min="11778" max="11778" width="64.140625" style="1" customWidth="1"/>
    <col min="11779" max="11779" width="6.5703125" style="1" customWidth="1"/>
    <col min="11780" max="11780" width="5.140625" style="1" customWidth="1"/>
    <col min="11781" max="11781" width="8.85546875" style="1" bestFit="1" customWidth="1"/>
    <col min="11782" max="11782" width="11.5703125" style="1" bestFit="1" customWidth="1"/>
    <col min="11783" max="11783" width="9.85546875" style="1" customWidth="1"/>
    <col min="11784" max="12031" width="9.140625" style="1"/>
    <col min="12032" max="12032" width="4.7109375" style="1" bestFit="1" customWidth="1"/>
    <col min="12033" max="12033" width="5.42578125" style="1" customWidth="1"/>
    <col min="12034" max="12034" width="64.140625" style="1" customWidth="1"/>
    <col min="12035" max="12035" width="6.5703125" style="1" customWidth="1"/>
    <col min="12036" max="12036" width="5.140625" style="1" customWidth="1"/>
    <col min="12037" max="12037" width="8.85546875" style="1" bestFit="1" customWidth="1"/>
    <col min="12038" max="12038" width="11.5703125" style="1" bestFit="1" customWidth="1"/>
    <col min="12039" max="12039" width="9.85546875" style="1" customWidth="1"/>
    <col min="12040" max="12287" width="9.140625" style="1"/>
    <col min="12288" max="12288" width="4.7109375" style="1" bestFit="1" customWidth="1"/>
    <col min="12289" max="12289" width="5.42578125" style="1" customWidth="1"/>
    <col min="12290" max="12290" width="64.140625" style="1" customWidth="1"/>
    <col min="12291" max="12291" width="6.5703125" style="1" customWidth="1"/>
    <col min="12292" max="12292" width="5.140625" style="1" customWidth="1"/>
    <col min="12293" max="12293" width="8.85546875" style="1" bestFit="1" customWidth="1"/>
    <col min="12294" max="12294" width="11.5703125" style="1" bestFit="1" customWidth="1"/>
    <col min="12295" max="12295" width="9.85546875" style="1" customWidth="1"/>
    <col min="12296" max="12543" width="9.140625" style="1"/>
    <col min="12544" max="12544" width="4.7109375" style="1" bestFit="1" customWidth="1"/>
    <col min="12545" max="12545" width="5.42578125" style="1" customWidth="1"/>
    <col min="12546" max="12546" width="64.140625" style="1" customWidth="1"/>
    <col min="12547" max="12547" width="6.5703125" style="1" customWidth="1"/>
    <col min="12548" max="12548" width="5.140625" style="1" customWidth="1"/>
    <col min="12549" max="12549" width="8.85546875" style="1" bestFit="1" customWidth="1"/>
    <col min="12550" max="12550" width="11.5703125" style="1" bestFit="1" customWidth="1"/>
    <col min="12551" max="12551" width="9.85546875" style="1" customWidth="1"/>
    <col min="12552" max="12799" width="9.140625" style="1"/>
    <col min="12800" max="12800" width="4.7109375" style="1" bestFit="1" customWidth="1"/>
    <col min="12801" max="12801" width="5.42578125" style="1" customWidth="1"/>
    <col min="12802" max="12802" width="64.140625" style="1" customWidth="1"/>
    <col min="12803" max="12803" width="6.5703125" style="1" customWidth="1"/>
    <col min="12804" max="12804" width="5.140625" style="1" customWidth="1"/>
    <col min="12805" max="12805" width="8.85546875" style="1" bestFit="1" customWidth="1"/>
    <col min="12806" max="12806" width="11.5703125" style="1" bestFit="1" customWidth="1"/>
    <col min="12807" max="12807" width="9.85546875" style="1" customWidth="1"/>
    <col min="12808" max="13055" width="9.140625" style="1"/>
    <col min="13056" max="13056" width="4.7109375" style="1" bestFit="1" customWidth="1"/>
    <col min="13057" max="13057" width="5.42578125" style="1" customWidth="1"/>
    <col min="13058" max="13058" width="64.140625" style="1" customWidth="1"/>
    <col min="13059" max="13059" width="6.5703125" style="1" customWidth="1"/>
    <col min="13060" max="13060" width="5.140625" style="1" customWidth="1"/>
    <col min="13061" max="13061" width="8.85546875" style="1" bestFit="1" customWidth="1"/>
    <col min="13062" max="13062" width="11.5703125" style="1" bestFit="1" customWidth="1"/>
    <col min="13063" max="13063" width="9.85546875" style="1" customWidth="1"/>
    <col min="13064" max="13311" width="9.140625" style="1"/>
    <col min="13312" max="13312" width="4.7109375" style="1" bestFit="1" customWidth="1"/>
    <col min="13313" max="13313" width="5.42578125" style="1" customWidth="1"/>
    <col min="13314" max="13314" width="64.140625" style="1" customWidth="1"/>
    <col min="13315" max="13315" width="6.5703125" style="1" customWidth="1"/>
    <col min="13316" max="13316" width="5.140625" style="1" customWidth="1"/>
    <col min="13317" max="13317" width="8.85546875" style="1" bestFit="1" customWidth="1"/>
    <col min="13318" max="13318" width="11.5703125" style="1" bestFit="1" customWidth="1"/>
    <col min="13319" max="13319" width="9.85546875" style="1" customWidth="1"/>
    <col min="13320" max="13567" width="9.140625" style="1"/>
    <col min="13568" max="13568" width="4.7109375" style="1" bestFit="1" customWidth="1"/>
    <col min="13569" max="13569" width="5.42578125" style="1" customWidth="1"/>
    <col min="13570" max="13570" width="64.140625" style="1" customWidth="1"/>
    <col min="13571" max="13571" width="6.5703125" style="1" customWidth="1"/>
    <col min="13572" max="13572" width="5.140625" style="1" customWidth="1"/>
    <col min="13573" max="13573" width="8.85546875" style="1" bestFit="1" customWidth="1"/>
    <col min="13574" max="13574" width="11.5703125" style="1" bestFit="1" customWidth="1"/>
    <col min="13575" max="13575" width="9.85546875" style="1" customWidth="1"/>
    <col min="13576" max="13823" width="9.140625" style="1"/>
    <col min="13824" max="13824" width="4.7109375" style="1" bestFit="1" customWidth="1"/>
    <col min="13825" max="13825" width="5.42578125" style="1" customWidth="1"/>
    <col min="13826" max="13826" width="64.140625" style="1" customWidth="1"/>
    <col min="13827" max="13827" width="6.5703125" style="1" customWidth="1"/>
    <col min="13828" max="13828" width="5.140625" style="1" customWidth="1"/>
    <col min="13829" max="13829" width="8.85546875" style="1" bestFit="1" customWidth="1"/>
    <col min="13830" max="13830" width="11.5703125" style="1" bestFit="1" customWidth="1"/>
    <col min="13831" max="13831" width="9.85546875" style="1" customWidth="1"/>
    <col min="13832" max="14079" width="9.140625" style="1"/>
    <col min="14080" max="14080" width="4.7109375" style="1" bestFit="1" customWidth="1"/>
    <col min="14081" max="14081" width="5.42578125" style="1" customWidth="1"/>
    <col min="14082" max="14082" width="64.140625" style="1" customWidth="1"/>
    <col min="14083" max="14083" width="6.5703125" style="1" customWidth="1"/>
    <col min="14084" max="14084" width="5.140625" style="1" customWidth="1"/>
    <col min="14085" max="14085" width="8.85546875" style="1" bestFit="1" customWidth="1"/>
    <col min="14086" max="14086" width="11.5703125" style="1" bestFit="1" customWidth="1"/>
    <col min="14087" max="14087" width="9.85546875" style="1" customWidth="1"/>
    <col min="14088" max="14335" width="9.140625" style="1"/>
    <col min="14336" max="14336" width="4.7109375" style="1" bestFit="1" customWidth="1"/>
    <col min="14337" max="14337" width="5.42578125" style="1" customWidth="1"/>
    <col min="14338" max="14338" width="64.140625" style="1" customWidth="1"/>
    <col min="14339" max="14339" width="6.5703125" style="1" customWidth="1"/>
    <col min="14340" max="14340" width="5.140625" style="1" customWidth="1"/>
    <col min="14341" max="14341" width="8.85546875" style="1" bestFit="1" customWidth="1"/>
    <col min="14342" max="14342" width="11.5703125" style="1" bestFit="1" customWidth="1"/>
    <col min="14343" max="14343" width="9.85546875" style="1" customWidth="1"/>
    <col min="14344" max="14591" width="9.140625" style="1"/>
    <col min="14592" max="14592" width="4.7109375" style="1" bestFit="1" customWidth="1"/>
    <col min="14593" max="14593" width="5.42578125" style="1" customWidth="1"/>
    <col min="14594" max="14594" width="64.140625" style="1" customWidth="1"/>
    <col min="14595" max="14595" width="6.5703125" style="1" customWidth="1"/>
    <col min="14596" max="14596" width="5.140625" style="1" customWidth="1"/>
    <col min="14597" max="14597" width="8.85546875" style="1" bestFit="1" customWidth="1"/>
    <col min="14598" max="14598" width="11.5703125" style="1" bestFit="1" customWidth="1"/>
    <col min="14599" max="14599" width="9.85546875" style="1" customWidth="1"/>
    <col min="14600" max="14847" width="9.140625" style="1"/>
    <col min="14848" max="14848" width="4.7109375" style="1" bestFit="1" customWidth="1"/>
    <col min="14849" max="14849" width="5.42578125" style="1" customWidth="1"/>
    <col min="14850" max="14850" width="64.140625" style="1" customWidth="1"/>
    <col min="14851" max="14851" width="6.5703125" style="1" customWidth="1"/>
    <col min="14852" max="14852" width="5.140625" style="1" customWidth="1"/>
    <col min="14853" max="14853" width="8.85546875" style="1" bestFit="1" customWidth="1"/>
    <col min="14854" max="14854" width="11.5703125" style="1" bestFit="1" customWidth="1"/>
    <col min="14855" max="14855" width="9.85546875" style="1" customWidth="1"/>
    <col min="14856" max="15103" width="9.140625" style="1"/>
    <col min="15104" max="15104" width="4.7109375" style="1" bestFit="1" customWidth="1"/>
    <col min="15105" max="15105" width="5.42578125" style="1" customWidth="1"/>
    <col min="15106" max="15106" width="64.140625" style="1" customWidth="1"/>
    <col min="15107" max="15107" width="6.5703125" style="1" customWidth="1"/>
    <col min="15108" max="15108" width="5.140625" style="1" customWidth="1"/>
    <col min="15109" max="15109" width="8.85546875" style="1" bestFit="1" customWidth="1"/>
    <col min="15110" max="15110" width="11.5703125" style="1" bestFit="1" customWidth="1"/>
    <col min="15111" max="15111" width="9.85546875" style="1" customWidth="1"/>
    <col min="15112" max="15359" width="9.140625" style="1"/>
    <col min="15360" max="15360" width="4.7109375" style="1" bestFit="1" customWidth="1"/>
    <col min="15361" max="15361" width="5.42578125" style="1" customWidth="1"/>
    <col min="15362" max="15362" width="64.140625" style="1" customWidth="1"/>
    <col min="15363" max="15363" width="6.5703125" style="1" customWidth="1"/>
    <col min="15364" max="15364" width="5.140625" style="1" customWidth="1"/>
    <col min="15365" max="15365" width="8.85546875" style="1" bestFit="1" customWidth="1"/>
    <col min="15366" max="15366" width="11.5703125" style="1" bestFit="1" customWidth="1"/>
    <col min="15367" max="15367" width="9.85546875" style="1" customWidth="1"/>
    <col min="15368" max="15615" width="9.140625" style="1"/>
    <col min="15616" max="15616" width="4.7109375" style="1" bestFit="1" customWidth="1"/>
    <col min="15617" max="15617" width="5.42578125" style="1" customWidth="1"/>
    <col min="15618" max="15618" width="64.140625" style="1" customWidth="1"/>
    <col min="15619" max="15619" width="6.5703125" style="1" customWidth="1"/>
    <col min="15620" max="15620" width="5.140625" style="1" customWidth="1"/>
    <col min="15621" max="15621" width="8.85546875" style="1" bestFit="1" customWidth="1"/>
    <col min="15622" max="15622" width="11.5703125" style="1" bestFit="1" customWidth="1"/>
    <col min="15623" max="15623" width="9.85546875" style="1" customWidth="1"/>
    <col min="15624" max="15871" width="9.140625" style="1"/>
    <col min="15872" max="15872" width="4.7109375" style="1" bestFit="1" customWidth="1"/>
    <col min="15873" max="15873" width="5.42578125" style="1" customWidth="1"/>
    <col min="15874" max="15874" width="64.140625" style="1" customWidth="1"/>
    <col min="15875" max="15875" width="6.5703125" style="1" customWidth="1"/>
    <col min="15876" max="15876" width="5.140625" style="1" customWidth="1"/>
    <col min="15877" max="15877" width="8.85546875" style="1" bestFit="1" customWidth="1"/>
    <col min="15878" max="15878" width="11.5703125" style="1" bestFit="1" customWidth="1"/>
    <col min="15879" max="15879" width="9.85546875" style="1" customWidth="1"/>
    <col min="15880" max="16127" width="9.140625" style="1"/>
    <col min="16128" max="16128" width="4.7109375" style="1" bestFit="1" customWidth="1"/>
    <col min="16129" max="16129" width="5.42578125" style="1" customWidth="1"/>
    <col min="16130" max="16130" width="64.140625" style="1" customWidth="1"/>
    <col min="16131" max="16131" width="6.5703125" style="1" customWidth="1"/>
    <col min="16132" max="16132" width="5.140625" style="1" customWidth="1"/>
    <col min="16133" max="16133" width="8.85546875" style="1" bestFit="1" customWidth="1"/>
    <col min="16134" max="16134" width="11.5703125" style="1" bestFit="1" customWidth="1"/>
    <col min="16135" max="16135" width="9.85546875" style="1" customWidth="1"/>
    <col min="16136" max="16384" width="9.140625" style="1"/>
  </cols>
  <sheetData>
    <row r="1" spans="1:10" ht="18" customHeight="1" x14ac:dyDescent="0.25">
      <c r="A1" s="218" t="s">
        <v>0</v>
      </c>
      <c r="B1" s="218"/>
      <c r="C1" s="218"/>
      <c r="D1" s="218"/>
      <c r="E1" s="218"/>
      <c r="F1" s="218"/>
      <c r="G1" s="218"/>
      <c r="H1" s="218"/>
    </row>
    <row r="2" spans="1:10" x14ac:dyDescent="0.25">
      <c r="A2" s="219" t="s">
        <v>575</v>
      </c>
      <c r="B2" s="219"/>
      <c r="C2" s="219"/>
      <c r="D2" s="219"/>
      <c r="E2" s="219"/>
      <c r="F2" s="219"/>
      <c r="G2" s="219"/>
      <c r="H2" s="219"/>
    </row>
    <row r="3" spans="1:10" x14ac:dyDescent="0.25">
      <c r="A3" s="220" t="s">
        <v>579</v>
      </c>
      <c r="B3" s="220"/>
      <c r="C3" s="220"/>
      <c r="D3" s="220"/>
      <c r="E3" s="220"/>
      <c r="F3" s="220"/>
      <c r="G3" s="220"/>
      <c r="H3" s="220"/>
    </row>
    <row r="4" spans="1:10" x14ac:dyDescent="0.25">
      <c r="A4" s="220" t="s">
        <v>577</v>
      </c>
      <c r="B4" s="220"/>
      <c r="C4" s="220"/>
      <c r="D4" s="220"/>
      <c r="E4" s="220"/>
      <c r="F4" s="220"/>
      <c r="G4" s="220"/>
      <c r="H4" s="220"/>
    </row>
    <row r="5" spans="1:10" x14ac:dyDescent="0.25">
      <c r="A5" s="220" t="s">
        <v>578</v>
      </c>
      <c r="B5" s="220"/>
      <c r="C5" s="220"/>
      <c r="D5" s="220"/>
      <c r="E5" s="220"/>
      <c r="F5" s="220"/>
      <c r="G5" s="220"/>
      <c r="H5" s="220"/>
    </row>
    <row r="6" spans="1:10" ht="12" customHeight="1" x14ac:dyDescent="0.25">
      <c r="A6" s="221" t="s">
        <v>576</v>
      </c>
      <c r="B6" s="221"/>
      <c r="C6" s="221"/>
      <c r="D6" s="221"/>
      <c r="E6" s="221"/>
      <c r="F6" s="221"/>
      <c r="G6" s="221"/>
      <c r="H6" s="221"/>
    </row>
    <row r="7" spans="1:10" x14ac:dyDescent="0.25">
      <c r="A7" s="220" t="s">
        <v>592</v>
      </c>
      <c r="B7" s="220"/>
      <c r="C7" s="220"/>
      <c r="D7" s="220"/>
      <c r="E7" s="220"/>
      <c r="F7" s="220"/>
      <c r="G7" s="220"/>
      <c r="H7" s="220"/>
    </row>
    <row r="8" spans="1:10" ht="6.75" customHeight="1" x14ac:dyDescent="0.25">
      <c r="A8" s="9"/>
      <c r="B8" s="9"/>
      <c r="C8" s="9"/>
      <c r="D8" s="9"/>
      <c r="E8" s="9"/>
      <c r="F8" s="9"/>
      <c r="G8" s="9"/>
      <c r="H8" s="9"/>
    </row>
    <row r="9" spans="1:10" ht="12.75" customHeight="1" x14ac:dyDescent="0.25">
      <c r="A9" s="222" t="s">
        <v>1</v>
      </c>
      <c r="B9" s="223"/>
      <c r="C9" s="223"/>
      <c r="D9" s="223"/>
      <c r="E9" s="223"/>
      <c r="F9" s="223"/>
      <c r="G9" s="223"/>
      <c r="H9" s="224"/>
    </row>
    <row r="10" spans="1:10" ht="15.75" customHeight="1" x14ac:dyDescent="0.25">
      <c r="A10" s="225" t="s">
        <v>2</v>
      </c>
      <c r="B10" s="226"/>
      <c r="C10" s="227"/>
      <c r="D10" s="227"/>
      <c r="E10" s="227"/>
      <c r="F10" s="6" t="s">
        <v>3</v>
      </c>
      <c r="G10" s="228"/>
      <c r="H10" s="229"/>
    </row>
    <row r="11" spans="1:10" ht="17.25" customHeight="1" x14ac:dyDescent="0.25">
      <c r="A11" s="210" t="s">
        <v>4</v>
      </c>
      <c r="B11" s="211"/>
      <c r="C11" s="212"/>
      <c r="D11" s="212"/>
      <c r="E11" s="212"/>
      <c r="F11" s="7" t="s">
        <v>5</v>
      </c>
      <c r="G11" s="216"/>
      <c r="H11" s="217"/>
    </row>
    <row r="12" spans="1:10" x14ac:dyDescent="0.25">
      <c r="A12" s="231" t="s">
        <v>31</v>
      </c>
      <c r="B12" s="230" t="s">
        <v>6</v>
      </c>
      <c r="C12" s="230" t="s">
        <v>7</v>
      </c>
      <c r="D12" s="233" t="s">
        <v>8</v>
      </c>
      <c r="E12" s="230" t="s">
        <v>9</v>
      </c>
      <c r="F12" s="233" t="s">
        <v>10</v>
      </c>
      <c r="G12" s="233"/>
      <c r="H12" s="230" t="s">
        <v>545</v>
      </c>
      <c r="I12" s="2"/>
      <c r="J12" s="2"/>
    </row>
    <row r="13" spans="1:10" x14ac:dyDescent="0.25">
      <c r="A13" s="232"/>
      <c r="B13" s="230"/>
      <c r="C13" s="230"/>
      <c r="D13" s="233"/>
      <c r="E13" s="230"/>
      <c r="F13" s="8" t="s">
        <v>11</v>
      </c>
      <c r="G13" s="8" t="s">
        <v>12</v>
      </c>
      <c r="H13" s="230"/>
      <c r="I13" s="2"/>
      <c r="J13" s="2"/>
    </row>
    <row r="14" spans="1:10" x14ac:dyDescent="0.25">
      <c r="A14" s="53"/>
      <c r="B14" s="54" t="s">
        <v>124</v>
      </c>
      <c r="C14" s="55" t="s">
        <v>125</v>
      </c>
      <c r="D14" s="56"/>
      <c r="E14" s="57"/>
      <c r="F14" s="58"/>
      <c r="G14" s="58"/>
      <c r="H14" s="59"/>
    </row>
    <row r="15" spans="1:10" x14ac:dyDescent="0.25">
      <c r="A15" s="60"/>
      <c r="B15" s="61" t="s">
        <v>126</v>
      </c>
      <c r="C15" s="62" t="s">
        <v>127</v>
      </c>
      <c r="D15" s="63"/>
      <c r="E15" s="64"/>
      <c r="F15" s="65"/>
      <c r="G15" s="65"/>
      <c r="H15" s="66"/>
    </row>
    <row r="16" spans="1:10" ht="25.5" x14ac:dyDescent="0.25">
      <c r="A16" s="67"/>
      <c r="B16" s="68" t="s">
        <v>20</v>
      </c>
      <c r="C16" s="10" t="s">
        <v>128</v>
      </c>
      <c r="D16" s="28">
        <v>80</v>
      </c>
      <c r="E16" s="36" t="s">
        <v>129</v>
      </c>
      <c r="F16" s="197"/>
      <c r="G16" s="197"/>
      <c r="H16" s="52">
        <f t="shared" ref="H16:H59" si="0">SUM(F16:G16)*D16</f>
        <v>0</v>
      </c>
    </row>
    <row r="17" spans="1:8" x14ac:dyDescent="0.25">
      <c r="A17" s="67"/>
      <c r="B17" s="68" t="s">
        <v>21</v>
      </c>
      <c r="C17" s="10" t="s">
        <v>130</v>
      </c>
      <c r="D17" s="28">
        <v>3</v>
      </c>
      <c r="E17" s="70" t="s">
        <v>129</v>
      </c>
      <c r="F17" s="197"/>
      <c r="G17" s="197"/>
      <c r="H17" s="52">
        <f t="shared" si="0"/>
        <v>0</v>
      </c>
    </row>
    <row r="18" spans="1:8" x14ac:dyDescent="0.25">
      <c r="A18" s="67"/>
      <c r="B18" s="68" t="s">
        <v>15</v>
      </c>
      <c r="C18" s="10" t="s">
        <v>131</v>
      </c>
      <c r="D18" s="28">
        <v>1</v>
      </c>
      <c r="E18" s="36" t="s">
        <v>132</v>
      </c>
      <c r="F18" s="69" t="s">
        <v>569</v>
      </c>
      <c r="G18" s="197"/>
      <c r="H18" s="52">
        <f t="shared" si="0"/>
        <v>0</v>
      </c>
    </row>
    <row r="19" spans="1:8" x14ac:dyDescent="0.25">
      <c r="A19" s="67"/>
      <c r="B19" s="68" t="s">
        <v>16</v>
      </c>
      <c r="C19" s="71" t="s">
        <v>133</v>
      </c>
      <c r="D19" s="28">
        <v>1</v>
      </c>
      <c r="E19" s="36" t="s">
        <v>132</v>
      </c>
      <c r="F19" s="69" t="s">
        <v>569</v>
      </c>
      <c r="G19" s="197"/>
      <c r="H19" s="52">
        <f t="shared" si="0"/>
        <v>0</v>
      </c>
    </row>
    <row r="20" spans="1:8" ht="38.25" x14ac:dyDescent="0.25">
      <c r="A20" s="67"/>
      <c r="B20" s="68" t="s">
        <v>17</v>
      </c>
      <c r="C20" s="72" t="s">
        <v>134</v>
      </c>
      <c r="D20" s="28">
        <v>100</v>
      </c>
      <c r="E20" s="36" t="s">
        <v>135</v>
      </c>
      <c r="F20" s="69" t="s">
        <v>569</v>
      </c>
      <c r="G20" s="197"/>
      <c r="H20" s="52">
        <f t="shared" si="0"/>
        <v>0</v>
      </c>
    </row>
    <row r="21" spans="1:8" ht="25.5" x14ac:dyDescent="0.25">
      <c r="A21" s="38"/>
      <c r="B21" s="68" t="s">
        <v>18</v>
      </c>
      <c r="C21" s="11" t="s">
        <v>136</v>
      </c>
      <c r="D21" s="28">
        <v>30</v>
      </c>
      <c r="E21" s="12" t="s">
        <v>137</v>
      </c>
      <c r="F21" s="69" t="s">
        <v>569</v>
      </c>
      <c r="G21" s="197"/>
      <c r="H21" s="52">
        <f t="shared" si="0"/>
        <v>0</v>
      </c>
    </row>
    <row r="22" spans="1:8" x14ac:dyDescent="0.25">
      <c r="A22" s="38"/>
      <c r="B22" s="68" t="s">
        <v>19</v>
      </c>
      <c r="C22" s="11" t="s">
        <v>138</v>
      </c>
      <c r="D22" s="13">
        <v>610</v>
      </c>
      <c r="E22" s="70" t="s">
        <v>129</v>
      </c>
      <c r="F22" s="69" t="s">
        <v>569</v>
      </c>
      <c r="G22" s="197"/>
      <c r="H22" s="52">
        <f t="shared" si="0"/>
        <v>0</v>
      </c>
    </row>
    <row r="23" spans="1:8" x14ac:dyDescent="0.25">
      <c r="A23" s="60"/>
      <c r="B23" s="61" t="s">
        <v>139</v>
      </c>
      <c r="C23" s="73" t="s">
        <v>140</v>
      </c>
      <c r="D23" s="63"/>
      <c r="E23" s="64"/>
      <c r="F23" s="14"/>
      <c r="G23" s="14"/>
      <c r="H23" s="39"/>
    </row>
    <row r="24" spans="1:8" ht="25.5" x14ac:dyDescent="0.25">
      <c r="A24" s="67"/>
      <c r="B24" s="74" t="s">
        <v>23</v>
      </c>
      <c r="C24" s="11" t="s">
        <v>141</v>
      </c>
      <c r="D24" s="28">
        <v>560</v>
      </c>
      <c r="E24" s="36" t="s">
        <v>129</v>
      </c>
      <c r="F24" s="197"/>
      <c r="G24" s="197"/>
      <c r="H24" s="52">
        <f t="shared" si="0"/>
        <v>0</v>
      </c>
    </row>
    <row r="25" spans="1:8" ht="25.5" x14ac:dyDescent="0.25">
      <c r="A25" s="67"/>
      <c r="B25" s="74" t="s">
        <v>24</v>
      </c>
      <c r="C25" s="11" t="s">
        <v>142</v>
      </c>
      <c r="D25" s="28">
        <v>10</v>
      </c>
      <c r="E25" s="36" t="s">
        <v>129</v>
      </c>
      <c r="F25" s="197"/>
      <c r="G25" s="197"/>
      <c r="H25" s="52">
        <f t="shared" si="0"/>
        <v>0</v>
      </c>
    </row>
    <row r="26" spans="1:8" x14ac:dyDescent="0.25">
      <c r="A26" s="75"/>
      <c r="B26" s="61" t="s">
        <v>143</v>
      </c>
      <c r="C26" s="73" t="s">
        <v>144</v>
      </c>
      <c r="D26" s="63"/>
      <c r="E26" s="64"/>
      <c r="F26" s="15"/>
      <c r="G26" s="15"/>
      <c r="H26" s="40"/>
    </row>
    <row r="27" spans="1:8" ht="25.5" x14ac:dyDescent="0.25">
      <c r="A27" s="67"/>
      <c r="B27" s="74" t="s">
        <v>55</v>
      </c>
      <c r="C27" s="76" t="s">
        <v>145</v>
      </c>
      <c r="D27" s="28">
        <v>50</v>
      </c>
      <c r="E27" s="36" t="s">
        <v>14</v>
      </c>
      <c r="F27" s="197"/>
      <c r="G27" s="197"/>
      <c r="H27" s="52">
        <f t="shared" si="0"/>
        <v>0</v>
      </c>
    </row>
    <row r="28" spans="1:8" ht="25.5" x14ac:dyDescent="0.25">
      <c r="A28" s="67"/>
      <c r="B28" s="74" t="s">
        <v>56</v>
      </c>
      <c r="C28" s="76" t="s">
        <v>146</v>
      </c>
      <c r="D28" s="28">
        <v>44</v>
      </c>
      <c r="E28" s="36" t="s">
        <v>129</v>
      </c>
      <c r="F28" s="197"/>
      <c r="G28" s="197"/>
      <c r="H28" s="52">
        <f t="shared" si="0"/>
        <v>0</v>
      </c>
    </row>
    <row r="29" spans="1:8" x14ac:dyDescent="0.25">
      <c r="A29" s="75"/>
      <c r="B29" s="61" t="s">
        <v>147</v>
      </c>
      <c r="C29" s="77" t="s">
        <v>148</v>
      </c>
      <c r="D29" s="63" t="s">
        <v>149</v>
      </c>
      <c r="E29" s="64"/>
      <c r="F29" s="15"/>
      <c r="G29" s="15"/>
      <c r="H29" s="40"/>
    </row>
    <row r="30" spans="1:8" ht="38.25" x14ac:dyDescent="0.25">
      <c r="A30" s="67"/>
      <c r="B30" s="68" t="s">
        <v>84</v>
      </c>
      <c r="C30" s="78" t="s">
        <v>150</v>
      </c>
      <c r="D30" s="28">
        <v>16</v>
      </c>
      <c r="E30" s="5" t="s">
        <v>129</v>
      </c>
      <c r="F30" s="197"/>
      <c r="G30" s="197"/>
      <c r="H30" s="52">
        <f t="shared" si="0"/>
        <v>0</v>
      </c>
    </row>
    <row r="31" spans="1:8" x14ac:dyDescent="0.25">
      <c r="A31" s="75"/>
      <c r="B31" s="61" t="s">
        <v>151</v>
      </c>
      <c r="C31" s="79" t="s">
        <v>152</v>
      </c>
      <c r="D31" s="63"/>
      <c r="E31" s="64"/>
      <c r="F31" s="65"/>
      <c r="G31" s="65"/>
      <c r="H31" s="80"/>
    </row>
    <row r="32" spans="1:8" ht="29.25" customHeight="1" x14ac:dyDescent="0.25">
      <c r="A32" s="81"/>
      <c r="B32" s="74" t="s">
        <v>77</v>
      </c>
      <c r="C32" s="78" t="s">
        <v>586</v>
      </c>
      <c r="D32" s="28">
        <v>35</v>
      </c>
      <c r="E32" s="82" t="s">
        <v>129</v>
      </c>
      <c r="F32" s="197"/>
      <c r="G32" s="197"/>
      <c r="H32" s="52">
        <f t="shared" si="0"/>
        <v>0</v>
      </c>
    </row>
    <row r="33" spans="1:8" ht="25.5" x14ac:dyDescent="0.25">
      <c r="A33" s="81"/>
      <c r="B33" s="74" t="s">
        <v>78</v>
      </c>
      <c r="C33" s="78" t="s">
        <v>587</v>
      </c>
      <c r="D33" s="28">
        <v>50</v>
      </c>
      <c r="E33" s="82" t="s">
        <v>129</v>
      </c>
      <c r="F33" s="197"/>
      <c r="G33" s="197"/>
      <c r="H33" s="52">
        <f t="shared" si="0"/>
        <v>0</v>
      </c>
    </row>
    <row r="34" spans="1:8" ht="25.5" x14ac:dyDescent="0.25">
      <c r="A34" s="67"/>
      <c r="B34" s="74" t="s">
        <v>79</v>
      </c>
      <c r="C34" s="78" t="s">
        <v>588</v>
      </c>
      <c r="D34" s="28">
        <v>2</v>
      </c>
      <c r="E34" s="36" t="s">
        <v>153</v>
      </c>
      <c r="F34" s="197"/>
      <c r="G34" s="197"/>
      <c r="H34" s="52">
        <f t="shared" si="0"/>
        <v>0</v>
      </c>
    </row>
    <row r="35" spans="1:8" ht="25.5" x14ac:dyDescent="0.25">
      <c r="A35" s="67"/>
      <c r="B35" s="74" t="s">
        <v>80</v>
      </c>
      <c r="C35" s="78" t="s">
        <v>589</v>
      </c>
      <c r="D35" s="28">
        <v>2</v>
      </c>
      <c r="E35" s="36" t="s">
        <v>153</v>
      </c>
      <c r="F35" s="197"/>
      <c r="G35" s="197"/>
      <c r="H35" s="52">
        <f t="shared" si="0"/>
        <v>0</v>
      </c>
    </row>
    <row r="36" spans="1:8" ht="25.5" x14ac:dyDescent="0.25">
      <c r="A36" s="67"/>
      <c r="B36" s="74" t="s">
        <v>81</v>
      </c>
      <c r="C36" s="78" t="s">
        <v>590</v>
      </c>
      <c r="D36" s="28">
        <v>4</v>
      </c>
      <c r="E36" s="36" t="s">
        <v>153</v>
      </c>
      <c r="F36" s="197"/>
      <c r="G36" s="197"/>
      <c r="H36" s="52">
        <f t="shared" si="0"/>
        <v>0</v>
      </c>
    </row>
    <row r="37" spans="1:8" ht="25.5" x14ac:dyDescent="0.25">
      <c r="A37" s="83"/>
      <c r="B37" s="84" t="s">
        <v>82</v>
      </c>
      <c r="C37" s="78" t="s">
        <v>591</v>
      </c>
      <c r="D37" s="29">
        <v>1210</v>
      </c>
      <c r="E37" s="85" t="s">
        <v>129</v>
      </c>
      <c r="F37" s="197"/>
      <c r="G37" s="197"/>
      <c r="H37" s="52">
        <f t="shared" si="0"/>
        <v>0</v>
      </c>
    </row>
    <row r="38" spans="1:8" ht="25.5" x14ac:dyDescent="0.25">
      <c r="A38" s="83"/>
      <c r="B38" s="84" t="s">
        <v>83</v>
      </c>
      <c r="C38" s="78" t="s">
        <v>585</v>
      </c>
      <c r="D38" s="29">
        <v>6</v>
      </c>
      <c r="E38" s="85" t="s">
        <v>129</v>
      </c>
      <c r="F38" s="197"/>
      <c r="G38" s="197"/>
      <c r="H38" s="52">
        <f t="shared" si="0"/>
        <v>0</v>
      </c>
    </row>
    <row r="39" spans="1:8" x14ac:dyDescent="0.25">
      <c r="A39" s="75"/>
      <c r="B39" s="61" t="s">
        <v>154</v>
      </c>
      <c r="C39" s="73" t="s">
        <v>155</v>
      </c>
      <c r="D39" s="63"/>
      <c r="E39" s="86"/>
      <c r="F39" s="16"/>
      <c r="G39" s="16"/>
      <c r="H39" s="41"/>
    </row>
    <row r="40" spans="1:8" ht="25.5" x14ac:dyDescent="0.25">
      <c r="A40" s="67"/>
      <c r="B40" s="74" t="s">
        <v>90</v>
      </c>
      <c r="C40" s="10" t="s">
        <v>156</v>
      </c>
      <c r="D40" s="87">
        <v>4</v>
      </c>
      <c r="E40" s="88" t="s">
        <v>13</v>
      </c>
      <c r="F40" s="197"/>
      <c r="G40" s="197"/>
      <c r="H40" s="52">
        <f t="shared" si="0"/>
        <v>0</v>
      </c>
    </row>
    <row r="41" spans="1:8" x14ac:dyDescent="0.25">
      <c r="A41" s="89"/>
      <c r="B41" s="74" t="s">
        <v>91</v>
      </c>
      <c r="C41" s="90" t="s">
        <v>157</v>
      </c>
      <c r="D41" s="28">
        <v>1</v>
      </c>
      <c r="E41" s="88" t="s">
        <v>13</v>
      </c>
      <c r="F41" s="197"/>
      <c r="G41" s="197"/>
      <c r="H41" s="52">
        <f t="shared" si="0"/>
        <v>0</v>
      </c>
    </row>
    <row r="42" spans="1:8" x14ac:dyDescent="0.25">
      <c r="A42" s="75"/>
      <c r="B42" s="61" t="s">
        <v>158</v>
      </c>
      <c r="C42" s="73" t="s">
        <v>159</v>
      </c>
      <c r="D42" s="91"/>
      <c r="E42" s="86"/>
      <c r="F42" s="16"/>
      <c r="G42" s="16"/>
      <c r="H42" s="41"/>
    </row>
    <row r="43" spans="1:8" ht="25.5" x14ac:dyDescent="0.25">
      <c r="A43" s="67"/>
      <c r="B43" s="92" t="s">
        <v>92</v>
      </c>
      <c r="C43" s="10" t="s">
        <v>160</v>
      </c>
      <c r="D43" s="87">
        <v>6</v>
      </c>
      <c r="E43" s="88" t="s">
        <v>13</v>
      </c>
      <c r="F43" s="197"/>
      <c r="G43" s="197"/>
      <c r="H43" s="52">
        <f t="shared" si="0"/>
        <v>0</v>
      </c>
    </row>
    <row r="44" spans="1:8" ht="25.5" x14ac:dyDescent="0.25">
      <c r="A44" s="67"/>
      <c r="B44" s="92" t="s">
        <v>93</v>
      </c>
      <c r="C44" s="10" t="s">
        <v>161</v>
      </c>
      <c r="D44" s="87">
        <v>6</v>
      </c>
      <c r="E44" s="88" t="s">
        <v>13</v>
      </c>
      <c r="F44" s="197"/>
      <c r="G44" s="197"/>
      <c r="H44" s="52">
        <f t="shared" si="0"/>
        <v>0</v>
      </c>
    </row>
    <row r="45" spans="1:8" ht="21.75" customHeight="1" x14ac:dyDescent="0.25">
      <c r="A45" s="67"/>
      <c r="B45" s="92" t="s">
        <v>94</v>
      </c>
      <c r="C45" s="93" t="s">
        <v>162</v>
      </c>
      <c r="D45" s="87">
        <v>4</v>
      </c>
      <c r="E45" s="88" t="s">
        <v>13</v>
      </c>
      <c r="F45" s="197"/>
      <c r="G45" s="197"/>
      <c r="H45" s="52">
        <f t="shared" si="0"/>
        <v>0</v>
      </c>
    </row>
    <row r="46" spans="1:8" ht="25.5" x14ac:dyDescent="0.25">
      <c r="A46" s="67"/>
      <c r="B46" s="92" t="s">
        <v>95</v>
      </c>
      <c r="C46" s="10" t="s">
        <v>163</v>
      </c>
      <c r="D46" s="87">
        <v>5</v>
      </c>
      <c r="E46" s="94" t="s">
        <v>129</v>
      </c>
      <c r="F46" s="197"/>
      <c r="G46" s="197"/>
      <c r="H46" s="52">
        <f t="shared" si="0"/>
        <v>0</v>
      </c>
    </row>
    <row r="47" spans="1:8" x14ac:dyDescent="0.25">
      <c r="A47" s="67"/>
      <c r="B47" s="92" t="s">
        <v>96</v>
      </c>
      <c r="C47" s="10" t="s">
        <v>164</v>
      </c>
      <c r="D47" s="87">
        <v>8</v>
      </c>
      <c r="E47" s="94" t="s">
        <v>13</v>
      </c>
      <c r="F47" s="197"/>
      <c r="G47" s="197"/>
      <c r="H47" s="52">
        <f t="shared" si="0"/>
        <v>0</v>
      </c>
    </row>
    <row r="48" spans="1:8" ht="25.5" x14ac:dyDescent="0.25">
      <c r="A48" s="67"/>
      <c r="B48" s="92" t="s">
        <v>97</v>
      </c>
      <c r="C48" s="10" t="s">
        <v>165</v>
      </c>
      <c r="D48" s="87">
        <v>1</v>
      </c>
      <c r="E48" s="94" t="s">
        <v>13</v>
      </c>
      <c r="F48" s="197"/>
      <c r="G48" s="197"/>
      <c r="H48" s="52">
        <f t="shared" si="0"/>
        <v>0</v>
      </c>
    </row>
    <row r="49" spans="1:8" x14ac:dyDescent="0.25">
      <c r="A49" s="67"/>
      <c r="B49" s="92" t="s">
        <v>98</v>
      </c>
      <c r="C49" s="10" t="s">
        <v>166</v>
      </c>
      <c r="D49" s="87">
        <v>1</v>
      </c>
      <c r="E49" s="94" t="s">
        <v>13</v>
      </c>
      <c r="F49" s="197"/>
      <c r="G49" s="197"/>
      <c r="H49" s="52">
        <f t="shared" si="0"/>
        <v>0</v>
      </c>
    </row>
    <row r="50" spans="1:8" ht="25.5" x14ac:dyDescent="0.25">
      <c r="A50" s="67"/>
      <c r="B50" s="92" t="s">
        <v>99</v>
      </c>
      <c r="C50" s="10" t="s">
        <v>167</v>
      </c>
      <c r="D50" s="87">
        <v>1</v>
      </c>
      <c r="E50" s="94" t="s">
        <v>13</v>
      </c>
      <c r="F50" s="197"/>
      <c r="G50" s="197"/>
      <c r="H50" s="52">
        <f t="shared" si="0"/>
        <v>0</v>
      </c>
    </row>
    <row r="51" spans="1:8" x14ac:dyDescent="0.25">
      <c r="A51" s="67"/>
      <c r="B51" s="92" t="s">
        <v>100</v>
      </c>
      <c r="C51" s="10" t="s">
        <v>168</v>
      </c>
      <c r="D51" s="87">
        <v>1</v>
      </c>
      <c r="E51" s="94" t="s">
        <v>13</v>
      </c>
      <c r="F51" s="197"/>
      <c r="G51" s="197"/>
      <c r="H51" s="52">
        <f t="shared" si="0"/>
        <v>0</v>
      </c>
    </row>
    <row r="52" spans="1:8" ht="25.5" x14ac:dyDescent="0.25">
      <c r="A52" s="67"/>
      <c r="B52" s="92" t="s">
        <v>101</v>
      </c>
      <c r="C52" s="10" t="s">
        <v>169</v>
      </c>
      <c r="D52" s="87">
        <v>1</v>
      </c>
      <c r="E52" s="94" t="s">
        <v>13</v>
      </c>
      <c r="F52" s="197"/>
      <c r="G52" s="197"/>
      <c r="H52" s="52">
        <f t="shared" si="0"/>
        <v>0</v>
      </c>
    </row>
    <row r="53" spans="1:8" ht="38.25" x14ac:dyDescent="0.25">
      <c r="A53" s="67"/>
      <c r="B53" s="92" t="s">
        <v>102</v>
      </c>
      <c r="C53" s="11" t="s">
        <v>170</v>
      </c>
      <c r="D53" s="87">
        <v>1</v>
      </c>
      <c r="E53" s="94" t="s">
        <v>13</v>
      </c>
      <c r="F53" s="197"/>
      <c r="G53" s="197"/>
      <c r="H53" s="52">
        <f t="shared" si="0"/>
        <v>0</v>
      </c>
    </row>
    <row r="54" spans="1:8" ht="38.25" x14ac:dyDescent="0.25">
      <c r="A54" s="67"/>
      <c r="B54" s="92" t="s">
        <v>103</v>
      </c>
      <c r="C54" s="11" t="s">
        <v>171</v>
      </c>
      <c r="D54" s="87">
        <v>1</v>
      </c>
      <c r="E54" s="94" t="s">
        <v>13</v>
      </c>
      <c r="F54" s="197"/>
      <c r="G54" s="197"/>
      <c r="H54" s="52">
        <f t="shared" si="0"/>
        <v>0</v>
      </c>
    </row>
    <row r="55" spans="1:8" x14ac:dyDescent="0.25">
      <c r="A55" s="67"/>
      <c r="B55" s="92" t="s">
        <v>104</v>
      </c>
      <c r="C55" s="11" t="s">
        <v>172</v>
      </c>
      <c r="D55" s="87">
        <v>41</v>
      </c>
      <c r="E55" s="94" t="s">
        <v>129</v>
      </c>
      <c r="F55" s="197"/>
      <c r="G55" s="197"/>
      <c r="H55" s="52">
        <f t="shared" si="0"/>
        <v>0</v>
      </c>
    </row>
    <row r="56" spans="1:8" x14ac:dyDescent="0.25">
      <c r="A56" s="67"/>
      <c r="B56" s="92" t="s">
        <v>105</v>
      </c>
      <c r="C56" s="11" t="s">
        <v>173</v>
      </c>
      <c r="D56" s="87">
        <v>6</v>
      </c>
      <c r="E56" s="94" t="s">
        <v>13</v>
      </c>
      <c r="F56" s="197"/>
      <c r="G56" s="197"/>
      <c r="H56" s="52">
        <f t="shared" si="0"/>
        <v>0</v>
      </c>
    </row>
    <row r="57" spans="1:8" ht="63.75" x14ac:dyDescent="0.25">
      <c r="A57" s="38"/>
      <c r="B57" s="17" t="s">
        <v>106</v>
      </c>
      <c r="C57" s="11" t="s">
        <v>570</v>
      </c>
      <c r="D57" s="87">
        <v>1</v>
      </c>
      <c r="E57" s="94" t="s">
        <v>174</v>
      </c>
      <c r="F57" s="197"/>
      <c r="G57" s="197"/>
      <c r="H57" s="52">
        <f t="shared" si="0"/>
        <v>0</v>
      </c>
    </row>
    <row r="58" spans="1:8" x14ac:dyDescent="0.25">
      <c r="A58" s="38"/>
      <c r="B58" s="17" t="s">
        <v>107</v>
      </c>
      <c r="C58" s="11" t="s">
        <v>175</v>
      </c>
      <c r="D58" s="13">
        <v>1</v>
      </c>
      <c r="E58" s="18" t="s">
        <v>176</v>
      </c>
      <c r="F58" s="197"/>
      <c r="G58" s="197"/>
      <c r="H58" s="52">
        <f t="shared" si="0"/>
        <v>0</v>
      </c>
    </row>
    <row r="59" spans="1:8" x14ac:dyDescent="0.25">
      <c r="A59" s="38"/>
      <c r="B59" s="17" t="s">
        <v>108</v>
      </c>
      <c r="C59" s="11" t="s">
        <v>177</v>
      </c>
      <c r="D59" s="13">
        <v>1</v>
      </c>
      <c r="E59" s="18" t="s">
        <v>176</v>
      </c>
      <c r="F59" s="197"/>
      <c r="G59" s="197"/>
      <c r="H59" s="52">
        <f t="shared" si="0"/>
        <v>0</v>
      </c>
    </row>
    <row r="60" spans="1:8" ht="15" customHeight="1" x14ac:dyDescent="0.25">
      <c r="A60" s="204" t="s">
        <v>546</v>
      </c>
      <c r="B60" s="205"/>
      <c r="C60" s="205"/>
      <c r="D60" s="205"/>
      <c r="E60" s="206"/>
      <c r="F60" s="95">
        <f>SUMPRODUCT(F16:F59,D16:D59)</f>
        <v>0</v>
      </c>
      <c r="G60" s="95">
        <f>SUMPRODUCT(G16:G59,D16:D59)</f>
        <v>0</v>
      </c>
      <c r="H60" s="96">
        <f>SUM(H16:H59)</f>
        <v>0</v>
      </c>
    </row>
    <row r="61" spans="1:8" x14ac:dyDescent="0.25">
      <c r="A61" s="49"/>
      <c r="B61" s="97" t="s">
        <v>178</v>
      </c>
      <c r="C61" s="98" t="s">
        <v>179</v>
      </c>
      <c r="D61" s="99"/>
      <c r="E61" s="100"/>
      <c r="F61" s="101"/>
      <c r="G61" s="101"/>
      <c r="H61" s="102"/>
    </row>
    <row r="62" spans="1:8" x14ac:dyDescent="0.25">
      <c r="A62" s="75"/>
      <c r="B62" s="61" t="s">
        <v>126</v>
      </c>
      <c r="C62" s="62" t="s">
        <v>180</v>
      </c>
      <c r="D62" s="91"/>
      <c r="E62" s="86"/>
      <c r="F62" s="16"/>
      <c r="G62" s="19"/>
      <c r="H62" s="41"/>
    </row>
    <row r="63" spans="1:8" ht="16.5" customHeight="1" x14ac:dyDescent="0.25">
      <c r="A63" s="89"/>
      <c r="B63" s="68" t="s">
        <v>20</v>
      </c>
      <c r="C63" s="11" t="s">
        <v>181</v>
      </c>
      <c r="D63" s="28">
        <v>7</v>
      </c>
      <c r="E63" s="88" t="s">
        <v>13</v>
      </c>
      <c r="F63" s="198"/>
      <c r="G63" s="197"/>
      <c r="H63" s="52">
        <f>(SUM(F63,G63)*D63)</f>
        <v>0</v>
      </c>
    </row>
    <row r="64" spans="1:8" ht="25.5" x14ac:dyDescent="0.25">
      <c r="A64" s="67"/>
      <c r="B64" s="68" t="s">
        <v>21</v>
      </c>
      <c r="C64" s="11" t="s">
        <v>182</v>
      </c>
      <c r="D64" s="28">
        <v>1</v>
      </c>
      <c r="E64" s="94" t="s">
        <v>13</v>
      </c>
      <c r="F64" s="198"/>
      <c r="G64" s="197"/>
      <c r="H64" s="52">
        <f>(SUM(F64,G64)*D64)</f>
        <v>0</v>
      </c>
    </row>
    <row r="65" spans="1:8" x14ac:dyDescent="0.25">
      <c r="A65" s="67"/>
      <c r="B65" s="68" t="s">
        <v>15</v>
      </c>
      <c r="C65" s="11" t="s">
        <v>183</v>
      </c>
      <c r="D65" s="28">
        <v>3</v>
      </c>
      <c r="E65" s="5" t="s">
        <v>129</v>
      </c>
      <c r="F65" s="198"/>
      <c r="G65" s="197"/>
      <c r="H65" s="52">
        <f>(SUM(F65,G65)*D65)</f>
        <v>0</v>
      </c>
    </row>
    <row r="66" spans="1:8" ht="12.75" customHeight="1" x14ac:dyDescent="0.25">
      <c r="A66" s="204" t="s">
        <v>547</v>
      </c>
      <c r="B66" s="205"/>
      <c r="C66" s="205"/>
      <c r="D66" s="205"/>
      <c r="E66" s="205"/>
      <c r="F66" s="95">
        <f>SUMPRODUCT(F63:F65,D63:D65)</f>
        <v>0</v>
      </c>
      <c r="G66" s="95">
        <f>SUMPRODUCT(G63:G65,D63:D65)</f>
        <v>0</v>
      </c>
      <c r="H66" s="96">
        <f>SUM(H63:H65)</f>
        <v>0</v>
      </c>
    </row>
    <row r="67" spans="1:8" x14ac:dyDescent="0.25">
      <c r="A67" s="49"/>
      <c r="B67" s="97" t="s">
        <v>184</v>
      </c>
      <c r="C67" s="98" t="s">
        <v>185</v>
      </c>
      <c r="D67" s="99"/>
      <c r="E67" s="100"/>
      <c r="F67" s="101"/>
      <c r="G67" s="101"/>
      <c r="H67" s="102"/>
    </row>
    <row r="68" spans="1:8" x14ac:dyDescent="0.25">
      <c r="A68" s="103"/>
      <c r="B68" s="104" t="s">
        <v>126</v>
      </c>
      <c r="C68" s="62" t="s">
        <v>186</v>
      </c>
      <c r="D68" s="105"/>
      <c r="E68" s="106"/>
      <c r="F68" s="107"/>
      <c r="G68" s="107"/>
      <c r="H68" s="108"/>
    </row>
    <row r="69" spans="1:8" x14ac:dyDescent="0.25">
      <c r="A69" s="89"/>
      <c r="B69" s="68" t="s">
        <v>20</v>
      </c>
      <c r="C69" s="11" t="s">
        <v>187</v>
      </c>
      <c r="D69" s="28">
        <v>1</v>
      </c>
      <c r="E69" s="88" t="s">
        <v>13</v>
      </c>
      <c r="F69" s="197"/>
      <c r="G69" s="197"/>
      <c r="H69" s="37">
        <f>(SUM(F69,G69)*D69)</f>
        <v>0</v>
      </c>
    </row>
    <row r="70" spans="1:8" ht="25.5" x14ac:dyDescent="0.25">
      <c r="A70" s="89"/>
      <c r="B70" s="68" t="s">
        <v>21</v>
      </c>
      <c r="C70" s="11" t="s">
        <v>188</v>
      </c>
      <c r="D70" s="28">
        <v>1</v>
      </c>
      <c r="E70" s="88" t="s">
        <v>13</v>
      </c>
      <c r="F70" s="197"/>
      <c r="G70" s="197"/>
      <c r="H70" s="37">
        <f>(SUM(F70,G70)*D70)</f>
        <v>0</v>
      </c>
    </row>
    <row r="71" spans="1:8" ht="25.5" x14ac:dyDescent="0.25">
      <c r="A71" s="38"/>
      <c r="B71" s="17" t="s">
        <v>15</v>
      </c>
      <c r="C71" s="11" t="s">
        <v>189</v>
      </c>
      <c r="D71" s="28">
        <v>1</v>
      </c>
      <c r="E71" s="12" t="s">
        <v>13</v>
      </c>
      <c r="F71" s="197"/>
      <c r="G71" s="197"/>
      <c r="H71" s="37">
        <f>(SUM(F71,G71)*D71)</f>
        <v>0</v>
      </c>
    </row>
    <row r="72" spans="1:8" x14ac:dyDescent="0.25">
      <c r="A72" s="103"/>
      <c r="B72" s="104" t="s">
        <v>139</v>
      </c>
      <c r="C72" s="62" t="s">
        <v>190</v>
      </c>
      <c r="D72" s="105"/>
      <c r="E72" s="106"/>
      <c r="F72" s="107"/>
      <c r="G72" s="107"/>
      <c r="H72" s="108"/>
    </row>
    <row r="73" spans="1:8" x14ac:dyDescent="0.25">
      <c r="A73" s="109"/>
      <c r="B73" s="84" t="s">
        <v>23</v>
      </c>
      <c r="C73" s="110" t="s">
        <v>191</v>
      </c>
      <c r="D73" s="111"/>
      <c r="E73" s="112"/>
      <c r="F73" s="199"/>
      <c r="G73" s="199"/>
      <c r="H73" s="113"/>
    </row>
    <row r="74" spans="1:8" x14ac:dyDescent="0.25">
      <c r="A74" s="89"/>
      <c r="B74" s="68" t="s">
        <v>192</v>
      </c>
      <c r="C74" s="114" t="s">
        <v>193</v>
      </c>
      <c r="D74" s="28">
        <v>1</v>
      </c>
      <c r="E74" s="88" t="s">
        <v>13</v>
      </c>
      <c r="F74" s="197"/>
      <c r="G74" s="197"/>
      <c r="H74" s="37">
        <f t="shared" ref="H74:H80" si="1">(SUM(F74,G74)*D74)</f>
        <v>0</v>
      </c>
    </row>
    <row r="75" spans="1:8" x14ac:dyDescent="0.25">
      <c r="A75" s="89"/>
      <c r="B75" s="68" t="s">
        <v>194</v>
      </c>
      <c r="C75" s="115" t="s">
        <v>195</v>
      </c>
      <c r="D75" s="28">
        <v>3</v>
      </c>
      <c r="E75" s="88" t="s">
        <v>13</v>
      </c>
      <c r="F75" s="197"/>
      <c r="G75" s="197"/>
      <c r="H75" s="37">
        <f t="shared" si="1"/>
        <v>0</v>
      </c>
    </row>
    <row r="76" spans="1:8" x14ac:dyDescent="0.25">
      <c r="A76" s="89"/>
      <c r="B76" s="68" t="s">
        <v>196</v>
      </c>
      <c r="C76" s="115" t="s">
        <v>197</v>
      </c>
      <c r="D76" s="28">
        <v>2</v>
      </c>
      <c r="E76" s="88" t="s">
        <v>13</v>
      </c>
      <c r="F76" s="197"/>
      <c r="G76" s="197"/>
      <c r="H76" s="37">
        <f t="shared" si="1"/>
        <v>0</v>
      </c>
    </row>
    <row r="77" spans="1:8" x14ac:dyDescent="0.25">
      <c r="A77" s="89"/>
      <c r="B77" s="68" t="s">
        <v>196</v>
      </c>
      <c r="C77" s="115" t="s">
        <v>198</v>
      </c>
      <c r="D77" s="28">
        <v>1</v>
      </c>
      <c r="E77" s="88" t="s">
        <v>13</v>
      </c>
      <c r="F77" s="197"/>
      <c r="G77" s="197"/>
      <c r="H77" s="37">
        <f t="shared" si="1"/>
        <v>0</v>
      </c>
    </row>
    <row r="78" spans="1:8" x14ac:dyDescent="0.25">
      <c r="A78" s="89"/>
      <c r="B78" s="68" t="s">
        <v>199</v>
      </c>
      <c r="C78" s="115" t="s">
        <v>200</v>
      </c>
      <c r="D78" s="28">
        <v>3</v>
      </c>
      <c r="E78" s="88" t="s">
        <v>13</v>
      </c>
      <c r="F78" s="197"/>
      <c r="G78" s="197"/>
      <c r="H78" s="37">
        <f t="shared" si="1"/>
        <v>0</v>
      </c>
    </row>
    <row r="79" spans="1:8" x14ac:dyDescent="0.25">
      <c r="A79" s="116"/>
      <c r="B79" s="117" t="s">
        <v>201</v>
      </c>
      <c r="C79" s="118" t="s">
        <v>202</v>
      </c>
      <c r="D79" s="29">
        <v>6</v>
      </c>
      <c r="E79" s="119" t="s">
        <v>13</v>
      </c>
      <c r="F79" s="197"/>
      <c r="G79" s="197"/>
      <c r="H79" s="37">
        <f t="shared" si="1"/>
        <v>0</v>
      </c>
    </row>
    <row r="80" spans="1:8" x14ac:dyDescent="0.25">
      <c r="A80" s="120"/>
      <c r="B80" s="68" t="s">
        <v>203</v>
      </c>
      <c r="C80" s="115" t="s">
        <v>204</v>
      </c>
      <c r="D80" s="28">
        <v>1</v>
      </c>
      <c r="E80" s="88" t="s">
        <v>13</v>
      </c>
      <c r="F80" s="197"/>
      <c r="G80" s="197"/>
      <c r="H80" s="37">
        <f t="shared" si="1"/>
        <v>0</v>
      </c>
    </row>
    <row r="81" spans="1:8" ht="25.5" x14ac:dyDescent="0.25">
      <c r="A81" s="121"/>
      <c r="B81" s="117" t="s">
        <v>24</v>
      </c>
      <c r="C81" s="11" t="s">
        <v>205</v>
      </c>
      <c r="D81" s="29"/>
      <c r="E81" s="122"/>
      <c r="F81" s="200"/>
      <c r="G81" s="200"/>
      <c r="H81" s="42"/>
    </row>
    <row r="82" spans="1:8" ht="25.5" x14ac:dyDescent="0.25">
      <c r="A82" s="89"/>
      <c r="B82" s="68" t="s">
        <v>206</v>
      </c>
      <c r="C82" s="11" t="s">
        <v>207</v>
      </c>
      <c r="D82" s="28">
        <v>1</v>
      </c>
      <c r="E82" s="88" t="s">
        <v>13</v>
      </c>
      <c r="F82" s="197"/>
      <c r="G82" s="197"/>
      <c r="H82" s="37">
        <f>(SUM(F82,G82)*D82)</f>
        <v>0</v>
      </c>
    </row>
    <row r="83" spans="1:8" x14ac:dyDescent="0.25">
      <c r="A83" s="89"/>
      <c r="B83" s="68" t="s">
        <v>208</v>
      </c>
      <c r="C83" s="11" t="s">
        <v>209</v>
      </c>
      <c r="D83" s="28">
        <v>1</v>
      </c>
      <c r="E83" s="88" t="s">
        <v>13</v>
      </c>
      <c r="F83" s="197"/>
      <c r="G83" s="197"/>
      <c r="H83" s="37">
        <f t="shared" ref="H83:H86" si="2">(SUM(F83,G83)*D83)</f>
        <v>0</v>
      </c>
    </row>
    <row r="84" spans="1:8" x14ac:dyDescent="0.25">
      <c r="A84" s="89"/>
      <c r="B84" s="68" t="s">
        <v>210</v>
      </c>
      <c r="C84" s="11" t="s">
        <v>211</v>
      </c>
      <c r="D84" s="28">
        <v>1</v>
      </c>
      <c r="E84" s="88" t="s">
        <v>13</v>
      </c>
      <c r="F84" s="197"/>
      <c r="G84" s="197"/>
      <c r="H84" s="37">
        <f t="shared" si="2"/>
        <v>0</v>
      </c>
    </row>
    <row r="85" spans="1:8" x14ac:dyDescent="0.25">
      <c r="A85" s="89"/>
      <c r="B85" s="68" t="s">
        <v>212</v>
      </c>
      <c r="C85" s="11" t="s">
        <v>213</v>
      </c>
      <c r="D85" s="28">
        <v>1</v>
      </c>
      <c r="E85" s="88" t="s">
        <v>13</v>
      </c>
      <c r="F85" s="197"/>
      <c r="G85" s="197"/>
      <c r="H85" s="37">
        <f t="shared" si="2"/>
        <v>0</v>
      </c>
    </row>
    <row r="86" spans="1:8" x14ac:dyDescent="0.25">
      <c r="A86" s="89"/>
      <c r="B86" s="68" t="s">
        <v>214</v>
      </c>
      <c r="C86" s="11" t="s">
        <v>215</v>
      </c>
      <c r="D86" s="28">
        <v>1</v>
      </c>
      <c r="E86" s="88" t="s">
        <v>13</v>
      </c>
      <c r="F86" s="197"/>
      <c r="G86" s="197"/>
      <c r="H86" s="37">
        <f t="shared" si="2"/>
        <v>0</v>
      </c>
    </row>
    <row r="87" spans="1:8" ht="38.25" x14ac:dyDescent="0.25">
      <c r="A87" s="121"/>
      <c r="B87" s="117" t="s">
        <v>25</v>
      </c>
      <c r="C87" s="11" t="s">
        <v>216</v>
      </c>
      <c r="D87" s="29"/>
      <c r="E87" s="122"/>
      <c r="F87" s="200"/>
      <c r="G87" s="200"/>
      <c r="H87" s="42"/>
    </row>
    <row r="88" spans="1:8" x14ac:dyDescent="0.25">
      <c r="A88" s="89"/>
      <c r="B88" s="68" t="s">
        <v>217</v>
      </c>
      <c r="C88" s="11" t="s">
        <v>218</v>
      </c>
      <c r="D88" s="28">
        <v>2</v>
      </c>
      <c r="E88" s="88" t="s">
        <v>13</v>
      </c>
      <c r="F88" s="197"/>
      <c r="G88" s="197"/>
      <c r="H88" s="37">
        <f>(SUM(F88,G88)*D88)</f>
        <v>0</v>
      </c>
    </row>
    <row r="89" spans="1:8" x14ac:dyDescent="0.25">
      <c r="A89" s="89"/>
      <c r="B89" s="68" t="s">
        <v>219</v>
      </c>
      <c r="C89" s="11" t="s">
        <v>220</v>
      </c>
      <c r="D89" s="28">
        <v>1</v>
      </c>
      <c r="E89" s="88" t="s">
        <v>13</v>
      </c>
      <c r="F89" s="197"/>
      <c r="G89" s="197"/>
      <c r="H89" s="37">
        <f t="shared" ref="H89:H92" si="3">(SUM(F89,G89)*D89)</f>
        <v>0</v>
      </c>
    </row>
    <row r="90" spans="1:8" x14ac:dyDescent="0.25">
      <c r="A90" s="89"/>
      <c r="B90" s="68" t="s">
        <v>221</v>
      </c>
      <c r="C90" s="11" t="s">
        <v>222</v>
      </c>
      <c r="D90" s="28">
        <v>1</v>
      </c>
      <c r="E90" s="88" t="s">
        <v>13</v>
      </c>
      <c r="F90" s="197"/>
      <c r="G90" s="197"/>
      <c r="H90" s="37">
        <f t="shared" si="3"/>
        <v>0</v>
      </c>
    </row>
    <row r="91" spans="1:8" x14ac:dyDescent="0.25">
      <c r="A91" s="89"/>
      <c r="B91" s="68" t="s">
        <v>223</v>
      </c>
      <c r="C91" s="11" t="s">
        <v>224</v>
      </c>
      <c r="D91" s="28">
        <v>1</v>
      </c>
      <c r="E91" s="88" t="s">
        <v>13</v>
      </c>
      <c r="F91" s="197"/>
      <c r="G91" s="197"/>
      <c r="H91" s="37">
        <f t="shared" si="3"/>
        <v>0</v>
      </c>
    </row>
    <row r="92" spans="1:8" x14ac:dyDescent="0.25">
      <c r="A92" s="89"/>
      <c r="B92" s="68" t="s">
        <v>225</v>
      </c>
      <c r="C92" s="115" t="s">
        <v>226</v>
      </c>
      <c r="D92" s="28">
        <v>1</v>
      </c>
      <c r="E92" s="88" t="s">
        <v>13</v>
      </c>
      <c r="F92" s="197"/>
      <c r="G92" s="197"/>
      <c r="H92" s="37">
        <f t="shared" si="3"/>
        <v>0</v>
      </c>
    </row>
    <row r="93" spans="1:8" x14ac:dyDescent="0.25">
      <c r="A93" s="89"/>
      <c r="B93" s="68" t="s">
        <v>227</v>
      </c>
      <c r="C93" s="115" t="s">
        <v>228</v>
      </c>
      <c r="D93" s="28">
        <v>1</v>
      </c>
      <c r="E93" s="88" t="s">
        <v>13</v>
      </c>
      <c r="F93" s="197"/>
      <c r="G93" s="197"/>
      <c r="H93" s="37">
        <f>(SUM(F93,G93)*D93)</f>
        <v>0</v>
      </c>
    </row>
    <row r="94" spans="1:8" x14ac:dyDescent="0.25">
      <c r="A94" s="89"/>
      <c r="B94" s="68" t="s">
        <v>229</v>
      </c>
      <c r="C94" s="115" t="s">
        <v>230</v>
      </c>
      <c r="D94" s="28">
        <v>1</v>
      </c>
      <c r="E94" s="88" t="s">
        <v>13</v>
      </c>
      <c r="F94" s="197"/>
      <c r="G94" s="197"/>
      <c r="H94" s="37">
        <f>(SUM(F94,G94)*D94)</f>
        <v>0</v>
      </c>
    </row>
    <row r="95" spans="1:8" x14ac:dyDescent="0.25">
      <c r="A95" s="89"/>
      <c r="B95" s="68" t="s">
        <v>231</v>
      </c>
      <c r="C95" s="115" t="s">
        <v>232</v>
      </c>
      <c r="D95" s="28">
        <v>1</v>
      </c>
      <c r="E95" s="88" t="s">
        <v>13</v>
      </c>
      <c r="F95" s="197"/>
      <c r="G95" s="197"/>
      <c r="H95" s="37">
        <f>(SUM(F95,G95)*D95)</f>
        <v>0</v>
      </c>
    </row>
    <row r="96" spans="1:8" x14ac:dyDescent="0.25">
      <c r="A96" s="89"/>
      <c r="B96" s="68" t="s">
        <v>233</v>
      </c>
      <c r="C96" s="115" t="s">
        <v>234</v>
      </c>
      <c r="D96" s="28">
        <v>1</v>
      </c>
      <c r="E96" s="88" t="s">
        <v>13</v>
      </c>
      <c r="F96" s="197"/>
      <c r="G96" s="197"/>
      <c r="H96" s="37">
        <f>(SUM(F96,G96)*D96)</f>
        <v>0</v>
      </c>
    </row>
    <row r="97" spans="1:8" x14ac:dyDescent="0.25">
      <c r="A97" s="89"/>
      <c r="B97" s="68" t="s">
        <v>235</v>
      </c>
      <c r="C97" s="115" t="s">
        <v>236</v>
      </c>
      <c r="D97" s="28">
        <v>1</v>
      </c>
      <c r="E97" s="88" t="s">
        <v>13</v>
      </c>
      <c r="F97" s="197"/>
      <c r="G97" s="197"/>
      <c r="H97" s="37">
        <f>(SUM(F97,G97)*D97)</f>
        <v>0</v>
      </c>
    </row>
    <row r="98" spans="1:8" ht="38.25" x14ac:dyDescent="0.25">
      <c r="A98" s="116"/>
      <c r="B98" s="117" t="s">
        <v>26</v>
      </c>
      <c r="C98" s="123" t="s">
        <v>237</v>
      </c>
      <c r="D98" s="29"/>
      <c r="E98" s="122"/>
      <c r="F98" s="200"/>
      <c r="G98" s="200"/>
      <c r="H98" s="52"/>
    </row>
    <row r="99" spans="1:8" x14ac:dyDescent="0.25">
      <c r="A99" s="89"/>
      <c r="B99" s="68" t="s">
        <v>238</v>
      </c>
      <c r="C99" s="115" t="s">
        <v>239</v>
      </c>
      <c r="D99" s="28">
        <v>1</v>
      </c>
      <c r="E99" s="88" t="s">
        <v>13</v>
      </c>
      <c r="F99" s="197"/>
      <c r="G99" s="197"/>
      <c r="H99" s="52">
        <f>(SUM(F99,G99)*D99)</f>
        <v>0</v>
      </c>
    </row>
    <row r="100" spans="1:8" x14ac:dyDescent="0.25">
      <c r="A100" s="89"/>
      <c r="B100" s="68" t="s">
        <v>240</v>
      </c>
      <c r="C100" s="115" t="s">
        <v>241</v>
      </c>
      <c r="D100" s="28">
        <v>1</v>
      </c>
      <c r="E100" s="88" t="s">
        <v>13</v>
      </c>
      <c r="F100" s="197"/>
      <c r="G100" s="197"/>
      <c r="H100" s="52">
        <f t="shared" ref="H100:H107" si="4">(SUM(F100,G100)*D100)</f>
        <v>0</v>
      </c>
    </row>
    <row r="101" spans="1:8" x14ac:dyDescent="0.25">
      <c r="A101" s="89"/>
      <c r="B101" s="68" t="s">
        <v>242</v>
      </c>
      <c r="C101" s="115" t="s">
        <v>243</v>
      </c>
      <c r="D101" s="28">
        <v>1</v>
      </c>
      <c r="E101" s="88" t="s">
        <v>13</v>
      </c>
      <c r="F101" s="197"/>
      <c r="G101" s="197"/>
      <c r="H101" s="52">
        <f t="shared" si="4"/>
        <v>0</v>
      </c>
    </row>
    <row r="102" spans="1:8" x14ac:dyDescent="0.25">
      <c r="A102" s="89"/>
      <c r="B102" s="68" t="s">
        <v>244</v>
      </c>
      <c r="C102" s="115" t="s">
        <v>245</v>
      </c>
      <c r="D102" s="28">
        <v>1</v>
      </c>
      <c r="E102" s="88" t="s">
        <v>13</v>
      </c>
      <c r="F102" s="197"/>
      <c r="G102" s="197"/>
      <c r="H102" s="52">
        <f t="shared" si="4"/>
        <v>0</v>
      </c>
    </row>
    <row r="103" spans="1:8" x14ac:dyDescent="0.25">
      <c r="A103" s="89"/>
      <c r="B103" s="68" t="s">
        <v>246</v>
      </c>
      <c r="C103" s="115" t="s">
        <v>247</v>
      </c>
      <c r="D103" s="28">
        <v>1</v>
      </c>
      <c r="E103" s="88" t="s">
        <v>13</v>
      </c>
      <c r="F103" s="197"/>
      <c r="G103" s="197"/>
      <c r="H103" s="52">
        <f t="shared" si="4"/>
        <v>0</v>
      </c>
    </row>
    <row r="104" spans="1:8" x14ac:dyDescent="0.25">
      <c r="A104" s="89"/>
      <c r="B104" s="68" t="s">
        <v>248</v>
      </c>
      <c r="C104" s="115" t="s">
        <v>249</v>
      </c>
      <c r="D104" s="28">
        <v>1</v>
      </c>
      <c r="E104" s="88" t="s">
        <v>13</v>
      </c>
      <c r="F104" s="197"/>
      <c r="G104" s="197"/>
      <c r="H104" s="52">
        <f t="shared" si="4"/>
        <v>0</v>
      </c>
    </row>
    <row r="105" spans="1:8" x14ac:dyDescent="0.25">
      <c r="A105" s="89"/>
      <c r="B105" s="68" t="s">
        <v>250</v>
      </c>
      <c r="C105" s="115" t="s">
        <v>251</v>
      </c>
      <c r="D105" s="28">
        <v>1</v>
      </c>
      <c r="E105" s="88" t="s">
        <v>13</v>
      </c>
      <c r="F105" s="197"/>
      <c r="G105" s="197"/>
      <c r="H105" s="52">
        <f t="shared" si="4"/>
        <v>0</v>
      </c>
    </row>
    <row r="106" spans="1:8" ht="18" customHeight="1" x14ac:dyDescent="0.25">
      <c r="A106" s="89"/>
      <c r="B106" s="68" t="s">
        <v>252</v>
      </c>
      <c r="C106" s="115" t="s">
        <v>253</v>
      </c>
      <c r="D106" s="28">
        <v>8</v>
      </c>
      <c r="E106" s="88" t="s">
        <v>13</v>
      </c>
      <c r="F106" s="197"/>
      <c r="G106" s="197"/>
      <c r="H106" s="52">
        <f t="shared" si="4"/>
        <v>0</v>
      </c>
    </row>
    <row r="107" spans="1:8" x14ac:dyDescent="0.25">
      <c r="A107" s="89"/>
      <c r="B107" s="68" t="s">
        <v>254</v>
      </c>
      <c r="C107" s="115" t="s">
        <v>255</v>
      </c>
      <c r="D107" s="28">
        <v>12</v>
      </c>
      <c r="E107" s="88" t="s">
        <v>13</v>
      </c>
      <c r="F107" s="197"/>
      <c r="G107" s="197"/>
      <c r="H107" s="52">
        <f t="shared" si="4"/>
        <v>0</v>
      </c>
    </row>
    <row r="108" spans="1:8" ht="12.75" customHeight="1" x14ac:dyDescent="0.25">
      <c r="A108" s="204" t="s">
        <v>548</v>
      </c>
      <c r="B108" s="205"/>
      <c r="C108" s="205"/>
      <c r="D108" s="205"/>
      <c r="E108" s="206"/>
      <c r="F108" s="95">
        <f>SUMPRODUCT(F69:F107,D69:D107)</f>
        <v>0</v>
      </c>
      <c r="G108" s="95">
        <f>SUMPRODUCT(G69:G107,D69:D107)</f>
        <v>0</v>
      </c>
      <c r="H108" s="96">
        <f>SUM(H69:H107)</f>
        <v>0</v>
      </c>
    </row>
    <row r="109" spans="1:8" x14ac:dyDescent="0.25">
      <c r="A109" s="49"/>
      <c r="B109" s="97" t="s">
        <v>256</v>
      </c>
      <c r="C109" s="98" t="s">
        <v>257</v>
      </c>
      <c r="D109" s="99"/>
      <c r="E109" s="100"/>
      <c r="F109" s="101"/>
      <c r="G109" s="101"/>
      <c r="H109" s="102"/>
    </row>
    <row r="110" spans="1:8" x14ac:dyDescent="0.25">
      <c r="A110" s="75"/>
      <c r="B110" s="61" t="s">
        <v>126</v>
      </c>
      <c r="C110" s="62" t="s">
        <v>258</v>
      </c>
      <c r="D110" s="63"/>
      <c r="E110" s="64"/>
      <c r="F110" s="14"/>
      <c r="G110" s="20"/>
      <c r="H110" s="39"/>
    </row>
    <row r="111" spans="1:8" x14ac:dyDescent="0.25">
      <c r="A111" s="67"/>
      <c r="B111" s="68" t="s">
        <v>20</v>
      </c>
      <c r="C111" s="115" t="s">
        <v>563</v>
      </c>
      <c r="D111" s="124"/>
      <c r="E111" s="125"/>
      <c r="F111" s="201"/>
      <c r="G111" s="201"/>
      <c r="H111" s="43"/>
    </row>
    <row r="112" spans="1:8" ht="59.25" customHeight="1" x14ac:dyDescent="0.25">
      <c r="A112" s="67"/>
      <c r="B112" s="74" t="s">
        <v>259</v>
      </c>
      <c r="C112" s="10" t="s">
        <v>260</v>
      </c>
      <c r="D112" s="28">
        <v>16</v>
      </c>
      <c r="E112" s="88" t="s">
        <v>13</v>
      </c>
      <c r="F112" s="197"/>
      <c r="G112" s="197"/>
      <c r="H112" s="52">
        <f>(SUM(F112,G112)*D112)</f>
        <v>0</v>
      </c>
    </row>
    <row r="113" spans="1:8" s="4" customFormat="1" x14ac:dyDescent="0.25">
      <c r="A113" s="67"/>
      <c r="B113" s="68" t="s">
        <v>21</v>
      </c>
      <c r="C113" s="10" t="s">
        <v>564</v>
      </c>
      <c r="D113" s="124"/>
      <c r="E113" s="125"/>
      <c r="F113" s="201"/>
      <c r="G113" s="201"/>
      <c r="H113" s="52"/>
    </row>
    <row r="114" spans="1:8" ht="63.75" x14ac:dyDescent="0.25">
      <c r="A114" s="67"/>
      <c r="B114" s="74" t="s">
        <v>261</v>
      </c>
      <c r="C114" s="10" t="s">
        <v>262</v>
      </c>
      <c r="D114" s="28">
        <v>7</v>
      </c>
      <c r="E114" s="88" t="s">
        <v>129</v>
      </c>
      <c r="F114" s="197"/>
      <c r="G114" s="197"/>
      <c r="H114" s="52">
        <f>(SUM(F114,G114)*D114)</f>
        <v>0</v>
      </c>
    </row>
    <row r="115" spans="1:8" ht="51" x14ac:dyDescent="0.25">
      <c r="A115" s="67"/>
      <c r="B115" s="74" t="s">
        <v>263</v>
      </c>
      <c r="C115" s="10" t="s">
        <v>264</v>
      </c>
      <c r="D115" s="28">
        <v>16</v>
      </c>
      <c r="E115" s="88" t="s">
        <v>129</v>
      </c>
      <c r="F115" s="197"/>
      <c r="G115" s="197"/>
      <c r="H115" s="52">
        <f>(SUM(F115,G115)*D115)</f>
        <v>0</v>
      </c>
    </row>
    <row r="116" spans="1:8" s="4" customFormat="1" x14ac:dyDescent="0.25">
      <c r="A116" s="67"/>
      <c r="B116" s="68" t="s">
        <v>15</v>
      </c>
      <c r="C116" s="10" t="s">
        <v>565</v>
      </c>
      <c r="D116" s="28"/>
      <c r="E116" s="88"/>
      <c r="F116" s="202"/>
      <c r="G116" s="202"/>
      <c r="H116" s="52"/>
    </row>
    <row r="117" spans="1:8" ht="39.75" customHeight="1" x14ac:dyDescent="0.25">
      <c r="A117" s="89"/>
      <c r="B117" s="68" t="s">
        <v>265</v>
      </c>
      <c r="C117" s="90" t="s">
        <v>266</v>
      </c>
      <c r="D117" s="28">
        <v>13</v>
      </c>
      <c r="E117" s="88" t="s">
        <v>129</v>
      </c>
      <c r="F117" s="197"/>
      <c r="G117" s="197"/>
      <c r="H117" s="52">
        <f>(SUM(F117,G117)*D117)</f>
        <v>0</v>
      </c>
    </row>
    <row r="118" spans="1:8" ht="30" customHeight="1" x14ac:dyDescent="0.25">
      <c r="A118" s="89"/>
      <c r="B118" s="68" t="s">
        <v>267</v>
      </c>
      <c r="C118" s="90" t="s">
        <v>580</v>
      </c>
      <c r="D118" s="28">
        <v>23</v>
      </c>
      <c r="E118" s="88" t="s">
        <v>129</v>
      </c>
      <c r="F118" s="197"/>
      <c r="G118" s="197"/>
      <c r="H118" s="52">
        <f>(SUM(F118,G118)*D118)</f>
        <v>0</v>
      </c>
    </row>
    <row r="119" spans="1:8" ht="33.75" customHeight="1" x14ac:dyDescent="0.25">
      <c r="A119" s="89"/>
      <c r="B119" s="68" t="s">
        <v>268</v>
      </c>
      <c r="C119" s="90" t="s">
        <v>581</v>
      </c>
      <c r="D119" s="28">
        <v>25</v>
      </c>
      <c r="E119" s="88" t="s">
        <v>129</v>
      </c>
      <c r="F119" s="197"/>
      <c r="G119" s="197"/>
      <c r="H119" s="52">
        <f>(SUM(F119,G119)*D119)</f>
        <v>0</v>
      </c>
    </row>
    <row r="120" spans="1:8" ht="25.5" x14ac:dyDescent="0.25">
      <c r="A120" s="89"/>
      <c r="B120" s="68" t="s">
        <v>269</v>
      </c>
      <c r="C120" s="90" t="s">
        <v>270</v>
      </c>
      <c r="D120" s="28">
        <v>11</v>
      </c>
      <c r="E120" s="88" t="s">
        <v>129</v>
      </c>
      <c r="F120" s="197"/>
      <c r="G120" s="197"/>
      <c r="H120" s="52">
        <f>(SUM(F120,G120)*D120)</f>
        <v>0</v>
      </c>
    </row>
    <row r="121" spans="1:8" ht="12.75" customHeight="1" x14ac:dyDescent="0.25">
      <c r="A121" s="204" t="s">
        <v>549</v>
      </c>
      <c r="B121" s="205"/>
      <c r="C121" s="205"/>
      <c r="D121" s="205"/>
      <c r="E121" s="206"/>
      <c r="F121" s="95">
        <f>SUMPRODUCT(F112:F120,D112:D120)</f>
        <v>0</v>
      </c>
      <c r="G121" s="95">
        <f>SUMPRODUCT(G112:G120,D112:D120)</f>
        <v>0</v>
      </c>
      <c r="H121" s="96">
        <f>SUM(H112:H120)</f>
        <v>0</v>
      </c>
    </row>
    <row r="122" spans="1:8" x14ac:dyDescent="0.25">
      <c r="A122" s="49"/>
      <c r="B122" s="97" t="s">
        <v>271</v>
      </c>
      <c r="C122" s="98" t="s">
        <v>272</v>
      </c>
      <c r="D122" s="99"/>
      <c r="E122" s="100"/>
      <c r="F122" s="101"/>
      <c r="G122" s="101"/>
      <c r="H122" s="102"/>
    </row>
    <row r="123" spans="1:8" ht="38.25" x14ac:dyDescent="0.25">
      <c r="A123" s="67"/>
      <c r="B123" s="68" t="s">
        <v>126</v>
      </c>
      <c r="C123" s="126" t="s">
        <v>273</v>
      </c>
      <c r="D123" s="28">
        <v>1</v>
      </c>
      <c r="E123" s="88" t="s">
        <v>13</v>
      </c>
      <c r="F123" s="197"/>
      <c r="G123" s="197"/>
      <c r="H123" s="37">
        <f>(SUM(F123,G123)*D123)</f>
        <v>0</v>
      </c>
    </row>
    <row r="124" spans="1:8" ht="12.75" customHeight="1" x14ac:dyDescent="0.25">
      <c r="A124" s="204" t="s">
        <v>550</v>
      </c>
      <c r="B124" s="205"/>
      <c r="C124" s="205"/>
      <c r="D124" s="205"/>
      <c r="E124" s="206"/>
      <c r="F124" s="95">
        <f>F123</f>
        <v>0</v>
      </c>
      <c r="G124" s="95">
        <f>G123</f>
        <v>0</v>
      </c>
      <c r="H124" s="96">
        <f>H123</f>
        <v>0</v>
      </c>
    </row>
    <row r="125" spans="1:8" x14ac:dyDescent="0.25">
      <c r="A125" s="127"/>
      <c r="B125" s="128" t="s">
        <v>274</v>
      </c>
      <c r="C125" s="98" t="s">
        <v>275</v>
      </c>
      <c r="D125" s="98"/>
      <c r="E125" s="98"/>
      <c r="F125" s="129"/>
      <c r="G125" s="129"/>
      <c r="H125" s="130"/>
    </row>
    <row r="126" spans="1:8" x14ac:dyDescent="0.25">
      <c r="A126" s="131"/>
      <c r="B126" s="132" t="s">
        <v>126</v>
      </c>
      <c r="C126" s="62" t="s">
        <v>276</v>
      </c>
      <c r="D126" s="62"/>
      <c r="E126" s="62"/>
      <c r="F126" s="133"/>
      <c r="G126" s="133"/>
      <c r="H126" s="134"/>
    </row>
    <row r="127" spans="1:8" ht="25.5" x14ac:dyDescent="0.25">
      <c r="A127" s="67"/>
      <c r="B127" s="68" t="s">
        <v>20</v>
      </c>
      <c r="C127" s="114" t="s">
        <v>277</v>
      </c>
      <c r="D127" s="135">
        <v>4</v>
      </c>
      <c r="E127" s="88" t="s">
        <v>13</v>
      </c>
      <c r="F127" s="197"/>
      <c r="G127" s="197"/>
      <c r="H127" s="37">
        <f>(SUM(F127,G127)*D127)</f>
        <v>0</v>
      </c>
    </row>
    <row r="128" spans="1:8" ht="25.5" x14ac:dyDescent="0.25">
      <c r="A128" s="67"/>
      <c r="B128" s="68" t="s">
        <v>21</v>
      </c>
      <c r="C128" s="114" t="s">
        <v>278</v>
      </c>
      <c r="D128" s="135">
        <v>5</v>
      </c>
      <c r="E128" s="88" t="s">
        <v>13</v>
      </c>
      <c r="F128" s="197"/>
      <c r="G128" s="197"/>
      <c r="H128" s="37">
        <f t="shared" ref="H128:H129" si="5">(SUM(F128,G128)*D128)</f>
        <v>0</v>
      </c>
    </row>
    <row r="129" spans="1:8" x14ac:dyDescent="0.25">
      <c r="A129" s="67"/>
      <c r="B129" s="68" t="s">
        <v>15</v>
      </c>
      <c r="C129" s="114" t="s">
        <v>279</v>
      </c>
      <c r="D129" s="135">
        <v>3</v>
      </c>
      <c r="E129" s="88" t="s">
        <v>13</v>
      </c>
      <c r="F129" s="197"/>
      <c r="G129" s="197"/>
      <c r="H129" s="37">
        <f t="shared" si="5"/>
        <v>0</v>
      </c>
    </row>
    <row r="130" spans="1:8" x14ac:dyDescent="0.25">
      <c r="A130" s="136"/>
      <c r="B130" s="132" t="s">
        <v>139</v>
      </c>
      <c r="C130" s="62" t="s">
        <v>280</v>
      </c>
      <c r="D130" s="62"/>
      <c r="E130" s="62"/>
      <c r="F130" s="137"/>
      <c r="G130" s="137"/>
      <c r="H130" s="134"/>
    </row>
    <row r="131" spans="1:8" x14ac:dyDescent="0.25">
      <c r="A131" s="67"/>
      <c r="B131" s="68" t="s">
        <v>23</v>
      </c>
      <c r="C131" s="138" t="s">
        <v>281</v>
      </c>
      <c r="D131" s="135">
        <v>2</v>
      </c>
      <c r="E131" s="88" t="s">
        <v>13</v>
      </c>
      <c r="F131" s="197"/>
      <c r="G131" s="197"/>
      <c r="H131" s="37">
        <f>(SUM(F131,G131)*D131)</f>
        <v>0</v>
      </c>
    </row>
    <row r="132" spans="1:8" ht="25.5" x14ac:dyDescent="0.25">
      <c r="A132" s="67"/>
      <c r="B132" s="68" t="s">
        <v>24</v>
      </c>
      <c r="C132" s="114" t="s">
        <v>282</v>
      </c>
      <c r="D132" s="135">
        <v>8</v>
      </c>
      <c r="E132" s="88" t="s">
        <v>13</v>
      </c>
      <c r="F132" s="197"/>
      <c r="G132" s="197"/>
      <c r="H132" s="37">
        <f t="shared" ref="H132:H134" si="6">(SUM(F132,G132)*D132)</f>
        <v>0</v>
      </c>
    </row>
    <row r="133" spans="1:8" ht="25.5" x14ac:dyDescent="0.25">
      <c r="A133" s="67"/>
      <c r="B133" s="68" t="s">
        <v>25</v>
      </c>
      <c r="C133" s="114" t="s">
        <v>283</v>
      </c>
      <c r="D133" s="135">
        <v>9</v>
      </c>
      <c r="E133" s="88" t="s">
        <v>13</v>
      </c>
      <c r="F133" s="197"/>
      <c r="G133" s="197"/>
      <c r="H133" s="37">
        <f t="shared" si="6"/>
        <v>0</v>
      </c>
    </row>
    <row r="134" spans="1:8" ht="25.5" x14ac:dyDescent="0.25">
      <c r="A134" s="67"/>
      <c r="B134" s="68" t="s">
        <v>26</v>
      </c>
      <c r="C134" s="114" t="s">
        <v>284</v>
      </c>
      <c r="D134" s="135">
        <v>12</v>
      </c>
      <c r="E134" s="88" t="s">
        <v>13</v>
      </c>
      <c r="F134" s="197"/>
      <c r="G134" s="197"/>
      <c r="H134" s="37">
        <f t="shared" si="6"/>
        <v>0</v>
      </c>
    </row>
    <row r="135" spans="1:8" ht="12.75" customHeight="1" x14ac:dyDescent="0.25">
      <c r="A135" s="204" t="s">
        <v>551</v>
      </c>
      <c r="B135" s="205"/>
      <c r="C135" s="205"/>
      <c r="D135" s="205"/>
      <c r="E135" s="206"/>
      <c r="F135" s="95">
        <f>SUMPRODUCT(F127:F134,D127:D134)</f>
        <v>0</v>
      </c>
      <c r="G135" s="95">
        <f>SUMPRODUCT(G127:G134,D127:D134)</f>
        <v>0</v>
      </c>
      <c r="H135" s="96">
        <f>SUM(H127:H134)</f>
        <v>0</v>
      </c>
    </row>
    <row r="136" spans="1:8" ht="14.1" customHeight="1" x14ac:dyDescent="0.25">
      <c r="A136" s="204" t="s">
        <v>552</v>
      </c>
      <c r="B136" s="205"/>
      <c r="C136" s="205"/>
      <c r="D136" s="205"/>
      <c r="E136" s="206"/>
      <c r="F136" s="139">
        <f>SUM(F135,F124,F121,F108,F66,F60,)</f>
        <v>0</v>
      </c>
      <c r="G136" s="139">
        <f>SUM(G135,G124,G121,G108,G66,G60,)</f>
        <v>0</v>
      </c>
      <c r="H136" s="96">
        <f>SUM(H124+H121+H108+H66+H60+H135)</f>
        <v>0</v>
      </c>
    </row>
    <row r="137" spans="1:8" x14ac:dyDescent="0.25">
      <c r="A137" s="49"/>
      <c r="B137" s="97" t="s">
        <v>285</v>
      </c>
      <c r="C137" s="98" t="s">
        <v>286</v>
      </c>
      <c r="D137" s="99"/>
      <c r="E137" s="100"/>
      <c r="F137" s="101"/>
      <c r="G137" s="101"/>
      <c r="H137" s="102"/>
    </row>
    <row r="138" spans="1:8" x14ac:dyDescent="0.25">
      <c r="A138" s="45"/>
      <c r="B138" s="21" t="s">
        <v>126</v>
      </c>
      <c r="C138" s="22" t="s">
        <v>287</v>
      </c>
      <c r="D138" s="23"/>
      <c r="E138" s="24"/>
      <c r="F138" s="25"/>
      <c r="G138" s="25"/>
      <c r="H138" s="39"/>
    </row>
    <row r="139" spans="1:8" x14ac:dyDescent="0.25">
      <c r="A139" s="46"/>
      <c r="B139" s="26" t="s">
        <v>20</v>
      </c>
      <c r="C139" s="27" t="s">
        <v>288</v>
      </c>
      <c r="D139" s="28">
        <v>108</v>
      </c>
      <c r="E139" s="5" t="s">
        <v>14</v>
      </c>
      <c r="F139" s="197"/>
      <c r="G139" s="197"/>
      <c r="H139" s="52">
        <f>(SUM(F139,G139)*D139)</f>
        <v>0</v>
      </c>
    </row>
    <row r="140" spans="1:8" x14ac:dyDescent="0.25">
      <c r="A140" s="46"/>
      <c r="B140" s="26" t="s">
        <v>21</v>
      </c>
      <c r="C140" s="27" t="s">
        <v>289</v>
      </c>
      <c r="D140" s="28">
        <v>68</v>
      </c>
      <c r="E140" s="5" t="s">
        <v>14</v>
      </c>
      <c r="F140" s="197"/>
      <c r="G140" s="197"/>
      <c r="H140" s="52">
        <f t="shared" ref="H140:H147" si="7">(SUM(F140,G140)*D140)</f>
        <v>0</v>
      </c>
    </row>
    <row r="141" spans="1:8" x14ac:dyDescent="0.25">
      <c r="A141" s="46"/>
      <c r="B141" s="26" t="s">
        <v>15</v>
      </c>
      <c r="C141" s="27" t="s">
        <v>290</v>
      </c>
      <c r="D141" s="28">
        <v>40</v>
      </c>
      <c r="E141" s="5" t="s">
        <v>14</v>
      </c>
      <c r="F141" s="197"/>
      <c r="G141" s="197"/>
      <c r="H141" s="52">
        <f t="shared" si="7"/>
        <v>0</v>
      </c>
    </row>
    <row r="142" spans="1:8" x14ac:dyDescent="0.25">
      <c r="A142" s="46"/>
      <c r="B142" s="26" t="s">
        <v>16</v>
      </c>
      <c r="C142" s="27" t="s">
        <v>291</v>
      </c>
      <c r="D142" s="28">
        <v>40</v>
      </c>
      <c r="E142" s="5" t="s">
        <v>14</v>
      </c>
      <c r="F142" s="197"/>
      <c r="G142" s="197"/>
      <c r="H142" s="52">
        <f t="shared" si="7"/>
        <v>0</v>
      </c>
    </row>
    <row r="143" spans="1:8" x14ac:dyDescent="0.25">
      <c r="A143" s="46"/>
      <c r="B143" s="26" t="s">
        <v>17</v>
      </c>
      <c r="C143" s="27" t="s">
        <v>292</v>
      </c>
      <c r="D143" s="28">
        <v>40</v>
      </c>
      <c r="E143" s="5" t="s">
        <v>14</v>
      </c>
      <c r="F143" s="197"/>
      <c r="G143" s="197"/>
      <c r="H143" s="52">
        <f t="shared" si="7"/>
        <v>0</v>
      </c>
    </row>
    <row r="144" spans="1:8" x14ac:dyDescent="0.25">
      <c r="A144" s="46"/>
      <c r="B144" s="26" t="s">
        <v>18</v>
      </c>
      <c r="C144" s="27" t="s">
        <v>293</v>
      </c>
      <c r="D144" s="29">
        <v>4</v>
      </c>
      <c r="E144" s="5" t="s">
        <v>294</v>
      </c>
      <c r="F144" s="197"/>
      <c r="G144" s="197"/>
      <c r="H144" s="52">
        <f t="shared" si="7"/>
        <v>0</v>
      </c>
    </row>
    <row r="145" spans="1:8" ht="25.5" x14ac:dyDescent="0.25">
      <c r="A145" s="46"/>
      <c r="B145" s="26" t="s">
        <v>19</v>
      </c>
      <c r="C145" s="11" t="s">
        <v>295</v>
      </c>
      <c r="D145" s="29">
        <v>15</v>
      </c>
      <c r="E145" s="5" t="s">
        <v>14</v>
      </c>
      <c r="F145" s="197"/>
      <c r="G145" s="69" t="s">
        <v>569</v>
      </c>
      <c r="H145" s="52">
        <f t="shared" si="7"/>
        <v>0</v>
      </c>
    </row>
    <row r="146" spans="1:8" x14ac:dyDescent="0.25">
      <c r="A146" s="46"/>
      <c r="B146" s="26" t="s">
        <v>22</v>
      </c>
      <c r="C146" s="27" t="s">
        <v>296</v>
      </c>
      <c r="D146" s="29">
        <v>10</v>
      </c>
      <c r="E146" s="5" t="s">
        <v>14</v>
      </c>
      <c r="F146" s="197"/>
      <c r="G146" s="197"/>
      <c r="H146" s="52">
        <f t="shared" si="7"/>
        <v>0</v>
      </c>
    </row>
    <row r="147" spans="1:8" ht="25.5" x14ac:dyDescent="0.25">
      <c r="A147" s="46"/>
      <c r="B147" s="26" t="s">
        <v>34</v>
      </c>
      <c r="C147" s="27" t="s">
        <v>297</v>
      </c>
      <c r="D147" s="28">
        <v>1</v>
      </c>
      <c r="E147" s="5" t="s">
        <v>13</v>
      </c>
      <c r="F147" s="197"/>
      <c r="G147" s="197"/>
      <c r="H147" s="52">
        <f t="shared" si="7"/>
        <v>0</v>
      </c>
    </row>
    <row r="148" spans="1:8" x14ac:dyDescent="0.25">
      <c r="A148" s="47"/>
      <c r="B148" s="30" t="s">
        <v>139</v>
      </c>
      <c r="C148" s="22" t="s">
        <v>298</v>
      </c>
      <c r="D148" s="31"/>
      <c r="E148" s="21"/>
      <c r="F148" s="16"/>
      <c r="G148" s="140"/>
      <c r="H148" s="141"/>
    </row>
    <row r="149" spans="1:8" x14ac:dyDescent="0.25">
      <c r="A149" s="46"/>
      <c r="B149" s="26" t="s">
        <v>23</v>
      </c>
      <c r="C149" s="27" t="s">
        <v>299</v>
      </c>
      <c r="D149" s="28">
        <v>1</v>
      </c>
      <c r="E149" s="5" t="s">
        <v>176</v>
      </c>
      <c r="F149" s="197"/>
      <c r="G149" s="197"/>
      <c r="H149" s="52">
        <f>(SUM(F149,G149)*D149)</f>
        <v>0</v>
      </c>
    </row>
    <row r="150" spans="1:8" ht="25.5" x14ac:dyDescent="0.25">
      <c r="A150" s="46"/>
      <c r="B150" s="26" t="s">
        <v>24</v>
      </c>
      <c r="C150" s="27" t="s">
        <v>300</v>
      </c>
      <c r="D150" s="28">
        <v>40</v>
      </c>
      <c r="E150" s="5" t="s">
        <v>14</v>
      </c>
      <c r="F150" s="197"/>
      <c r="G150" s="197"/>
      <c r="H150" s="52">
        <f t="shared" ref="H150:H155" si="8">(SUM(F150,G150)*D150)</f>
        <v>0</v>
      </c>
    </row>
    <row r="151" spans="1:8" x14ac:dyDescent="0.25">
      <c r="A151" s="46"/>
      <c r="B151" s="26" t="s">
        <v>25</v>
      </c>
      <c r="C151" s="27" t="s">
        <v>301</v>
      </c>
      <c r="D151" s="28">
        <v>80</v>
      </c>
      <c r="E151" s="5" t="s">
        <v>14</v>
      </c>
      <c r="F151" s="197"/>
      <c r="G151" s="197"/>
      <c r="H151" s="52">
        <f t="shared" si="8"/>
        <v>0</v>
      </c>
    </row>
    <row r="152" spans="1:8" ht="25.5" x14ac:dyDescent="0.25">
      <c r="A152" s="46"/>
      <c r="B152" s="26" t="s">
        <v>26</v>
      </c>
      <c r="C152" s="27" t="s">
        <v>302</v>
      </c>
      <c r="D152" s="28">
        <v>2</v>
      </c>
      <c r="E152" s="5" t="s">
        <v>176</v>
      </c>
      <c r="F152" s="197"/>
      <c r="G152" s="197"/>
      <c r="H152" s="52">
        <f t="shared" si="8"/>
        <v>0</v>
      </c>
    </row>
    <row r="153" spans="1:8" x14ac:dyDescent="0.25">
      <c r="A153" s="46"/>
      <c r="B153" s="26" t="s">
        <v>27</v>
      </c>
      <c r="C153" s="27" t="s">
        <v>303</v>
      </c>
      <c r="D153" s="28">
        <v>50</v>
      </c>
      <c r="E153" s="5" t="s">
        <v>14</v>
      </c>
      <c r="F153" s="197"/>
      <c r="G153" s="197"/>
      <c r="H153" s="52">
        <f t="shared" si="8"/>
        <v>0</v>
      </c>
    </row>
    <row r="154" spans="1:8" x14ac:dyDescent="0.25">
      <c r="A154" s="46"/>
      <c r="B154" s="26" t="s">
        <v>28</v>
      </c>
      <c r="C154" s="27" t="s">
        <v>304</v>
      </c>
      <c r="D154" s="28">
        <v>1</v>
      </c>
      <c r="E154" s="5" t="s">
        <v>176</v>
      </c>
      <c r="F154" s="197"/>
      <c r="G154" s="197"/>
      <c r="H154" s="52">
        <f t="shared" si="8"/>
        <v>0</v>
      </c>
    </row>
    <row r="155" spans="1:8" ht="25.5" x14ac:dyDescent="0.25">
      <c r="A155" s="46"/>
      <c r="B155" s="26" t="s">
        <v>29</v>
      </c>
      <c r="C155" s="27" t="s">
        <v>305</v>
      </c>
      <c r="D155" s="28">
        <v>1</v>
      </c>
      <c r="E155" s="5" t="s">
        <v>13</v>
      </c>
      <c r="F155" s="197"/>
      <c r="G155" s="197"/>
      <c r="H155" s="52">
        <f t="shared" si="8"/>
        <v>0</v>
      </c>
    </row>
    <row r="156" spans="1:8" x14ac:dyDescent="0.25">
      <c r="A156" s="47"/>
      <c r="B156" s="30" t="s">
        <v>143</v>
      </c>
      <c r="C156" s="32" t="s">
        <v>306</v>
      </c>
      <c r="D156" s="142"/>
      <c r="E156" s="143"/>
      <c r="F156" s="144"/>
      <c r="G156" s="144"/>
      <c r="H156" s="145"/>
    </row>
    <row r="157" spans="1:8" ht="38.25" x14ac:dyDescent="0.25">
      <c r="A157" s="46"/>
      <c r="B157" s="26" t="s">
        <v>55</v>
      </c>
      <c r="C157" s="27" t="s">
        <v>307</v>
      </c>
      <c r="D157" s="29">
        <v>90</v>
      </c>
      <c r="E157" s="5" t="s">
        <v>176</v>
      </c>
      <c r="F157" s="197"/>
      <c r="G157" s="197"/>
      <c r="H157" s="52">
        <f>(SUM(F157,G157)*D157)</f>
        <v>0</v>
      </c>
    </row>
    <row r="158" spans="1:8" x14ac:dyDescent="0.25">
      <c r="A158" s="46"/>
      <c r="B158" s="26" t="s">
        <v>56</v>
      </c>
      <c r="C158" s="27" t="s">
        <v>308</v>
      </c>
      <c r="D158" s="29">
        <v>10</v>
      </c>
      <c r="E158" s="5" t="s">
        <v>176</v>
      </c>
      <c r="F158" s="197"/>
      <c r="G158" s="197"/>
      <c r="H158" s="52">
        <f t="shared" ref="H158:H199" si="9">(SUM(F158,G158)*D158)</f>
        <v>0</v>
      </c>
    </row>
    <row r="159" spans="1:8" x14ac:dyDescent="0.25">
      <c r="A159" s="46"/>
      <c r="B159" s="26" t="s">
        <v>57</v>
      </c>
      <c r="C159" s="27" t="s">
        <v>309</v>
      </c>
      <c r="D159" s="29">
        <v>6</v>
      </c>
      <c r="E159" s="5" t="s">
        <v>310</v>
      </c>
      <c r="F159" s="197"/>
      <c r="G159" s="197"/>
      <c r="H159" s="52">
        <f t="shared" si="9"/>
        <v>0</v>
      </c>
    </row>
    <row r="160" spans="1:8" x14ac:dyDescent="0.25">
      <c r="A160" s="46"/>
      <c r="B160" s="26" t="s">
        <v>58</v>
      </c>
      <c r="C160" s="27" t="s">
        <v>311</v>
      </c>
      <c r="D160" s="28">
        <v>1</v>
      </c>
      <c r="E160" s="5" t="s">
        <v>176</v>
      </c>
      <c r="F160" s="197"/>
      <c r="G160" s="197"/>
      <c r="H160" s="52">
        <f t="shared" si="9"/>
        <v>0</v>
      </c>
    </row>
    <row r="161" spans="1:8" x14ac:dyDescent="0.25">
      <c r="A161" s="46"/>
      <c r="B161" s="26" t="s">
        <v>59</v>
      </c>
      <c r="C161" s="27" t="s">
        <v>312</v>
      </c>
      <c r="D161" s="28">
        <v>2</v>
      </c>
      <c r="E161" s="5" t="s">
        <v>176</v>
      </c>
      <c r="F161" s="197"/>
      <c r="G161" s="197"/>
      <c r="H161" s="52">
        <f t="shared" si="9"/>
        <v>0</v>
      </c>
    </row>
    <row r="162" spans="1:8" x14ac:dyDescent="0.25">
      <c r="A162" s="46"/>
      <c r="B162" s="26" t="s">
        <v>60</v>
      </c>
      <c r="C162" s="27" t="s">
        <v>313</v>
      </c>
      <c r="D162" s="28">
        <v>2</v>
      </c>
      <c r="E162" s="5" t="s">
        <v>176</v>
      </c>
      <c r="F162" s="197"/>
      <c r="G162" s="197"/>
      <c r="H162" s="52">
        <f t="shared" si="9"/>
        <v>0</v>
      </c>
    </row>
    <row r="163" spans="1:8" x14ac:dyDescent="0.25">
      <c r="A163" s="46"/>
      <c r="B163" s="26" t="s">
        <v>61</v>
      </c>
      <c r="C163" s="27" t="s">
        <v>314</v>
      </c>
      <c r="D163" s="28">
        <v>3</v>
      </c>
      <c r="E163" s="5" t="s">
        <v>176</v>
      </c>
      <c r="F163" s="197"/>
      <c r="G163" s="197"/>
      <c r="H163" s="52">
        <f t="shared" si="9"/>
        <v>0</v>
      </c>
    </row>
    <row r="164" spans="1:8" x14ac:dyDescent="0.25">
      <c r="A164" s="46"/>
      <c r="B164" s="26" t="s">
        <v>62</v>
      </c>
      <c r="C164" s="27" t="s">
        <v>315</v>
      </c>
      <c r="D164" s="28">
        <v>6</v>
      </c>
      <c r="E164" s="5" t="s">
        <v>176</v>
      </c>
      <c r="F164" s="197"/>
      <c r="G164" s="197"/>
      <c r="H164" s="52">
        <f t="shared" si="9"/>
        <v>0</v>
      </c>
    </row>
    <row r="165" spans="1:8" x14ac:dyDescent="0.25">
      <c r="A165" s="46"/>
      <c r="B165" s="26" t="s">
        <v>63</v>
      </c>
      <c r="C165" s="27" t="s">
        <v>316</v>
      </c>
      <c r="D165" s="28">
        <v>30</v>
      </c>
      <c r="E165" s="5" t="s">
        <v>176</v>
      </c>
      <c r="F165" s="197"/>
      <c r="G165" s="197"/>
      <c r="H165" s="52">
        <f t="shared" si="9"/>
        <v>0</v>
      </c>
    </row>
    <row r="166" spans="1:8" x14ac:dyDescent="0.25">
      <c r="A166" s="46"/>
      <c r="B166" s="26" t="s">
        <v>64</v>
      </c>
      <c r="C166" s="27" t="s">
        <v>317</v>
      </c>
      <c r="D166" s="28">
        <v>23</v>
      </c>
      <c r="E166" s="5" t="s">
        <v>176</v>
      </c>
      <c r="F166" s="197"/>
      <c r="G166" s="197"/>
      <c r="H166" s="52">
        <f t="shared" si="9"/>
        <v>0</v>
      </c>
    </row>
    <row r="167" spans="1:8" x14ac:dyDescent="0.25">
      <c r="A167" s="46"/>
      <c r="B167" s="26" t="s">
        <v>65</v>
      </c>
      <c r="C167" s="27" t="s">
        <v>318</v>
      </c>
      <c r="D167" s="28">
        <v>4</v>
      </c>
      <c r="E167" s="5" t="s">
        <v>176</v>
      </c>
      <c r="F167" s="197"/>
      <c r="G167" s="197"/>
      <c r="H167" s="52">
        <f t="shared" si="9"/>
        <v>0</v>
      </c>
    </row>
    <row r="168" spans="1:8" x14ac:dyDescent="0.25">
      <c r="A168" s="46"/>
      <c r="B168" s="26" t="s">
        <v>66</v>
      </c>
      <c r="C168" s="27" t="s">
        <v>319</v>
      </c>
      <c r="D168" s="28">
        <v>2</v>
      </c>
      <c r="E168" s="5" t="s">
        <v>176</v>
      </c>
      <c r="F168" s="197"/>
      <c r="G168" s="197"/>
      <c r="H168" s="52">
        <f t="shared" si="9"/>
        <v>0</v>
      </c>
    </row>
    <row r="169" spans="1:8" x14ac:dyDescent="0.25">
      <c r="A169" s="46"/>
      <c r="B169" s="26" t="s">
        <v>67</v>
      </c>
      <c r="C169" s="27" t="s">
        <v>320</v>
      </c>
      <c r="D169" s="28">
        <v>4</v>
      </c>
      <c r="E169" s="5" t="s">
        <v>176</v>
      </c>
      <c r="F169" s="197"/>
      <c r="G169" s="197"/>
      <c r="H169" s="52">
        <f t="shared" si="9"/>
        <v>0</v>
      </c>
    </row>
    <row r="170" spans="1:8" x14ac:dyDescent="0.25">
      <c r="A170" s="46"/>
      <c r="B170" s="26" t="s">
        <v>68</v>
      </c>
      <c r="C170" s="27" t="s">
        <v>321</v>
      </c>
      <c r="D170" s="28">
        <v>1</v>
      </c>
      <c r="E170" s="5" t="s">
        <v>322</v>
      </c>
      <c r="F170" s="197"/>
      <c r="G170" s="197"/>
      <c r="H170" s="52">
        <f t="shared" si="9"/>
        <v>0</v>
      </c>
    </row>
    <row r="171" spans="1:8" x14ac:dyDescent="0.25">
      <c r="A171" s="46"/>
      <c r="B171" s="26" t="s">
        <v>69</v>
      </c>
      <c r="C171" s="27" t="s">
        <v>323</v>
      </c>
      <c r="D171" s="28">
        <v>1</v>
      </c>
      <c r="E171" s="5" t="s">
        <v>322</v>
      </c>
      <c r="F171" s="197"/>
      <c r="G171" s="197"/>
      <c r="H171" s="52">
        <f t="shared" si="9"/>
        <v>0</v>
      </c>
    </row>
    <row r="172" spans="1:8" x14ac:dyDescent="0.25">
      <c r="A172" s="46"/>
      <c r="B172" s="26" t="s">
        <v>70</v>
      </c>
      <c r="C172" s="27" t="s">
        <v>324</v>
      </c>
      <c r="D172" s="28">
        <v>17</v>
      </c>
      <c r="E172" s="5" t="s">
        <v>176</v>
      </c>
      <c r="F172" s="197"/>
      <c r="G172" s="197"/>
      <c r="H172" s="52">
        <f t="shared" si="9"/>
        <v>0</v>
      </c>
    </row>
    <row r="173" spans="1:8" x14ac:dyDescent="0.25">
      <c r="A173" s="46"/>
      <c r="B173" s="26" t="s">
        <v>71</v>
      </c>
      <c r="C173" s="27" t="s">
        <v>325</v>
      </c>
      <c r="D173" s="28">
        <v>1</v>
      </c>
      <c r="E173" s="5" t="s">
        <v>310</v>
      </c>
      <c r="F173" s="197"/>
      <c r="G173" s="197"/>
      <c r="H173" s="52">
        <f t="shared" si="9"/>
        <v>0</v>
      </c>
    </row>
    <row r="174" spans="1:8" x14ac:dyDescent="0.25">
      <c r="A174" s="46"/>
      <c r="B174" s="26" t="s">
        <v>72</v>
      </c>
      <c r="C174" s="27" t="s">
        <v>326</v>
      </c>
      <c r="D174" s="28">
        <v>1</v>
      </c>
      <c r="E174" s="5" t="s">
        <v>176</v>
      </c>
      <c r="F174" s="197"/>
      <c r="G174" s="197"/>
      <c r="H174" s="52">
        <f t="shared" si="9"/>
        <v>0</v>
      </c>
    </row>
    <row r="175" spans="1:8" x14ac:dyDescent="0.25">
      <c r="A175" s="46"/>
      <c r="B175" s="26" t="s">
        <v>73</v>
      </c>
      <c r="C175" s="27" t="s">
        <v>327</v>
      </c>
      <c r="D175" s="28">
        <v>1</v>
      </c>
      <c r="E175" s="5" t="s">
        <v>176</v>
      </c>
      <c r="F175" s="197"/>
      <c r="G175" s="197"/>
      <c r="H175" s="52">
        <f t="shared" si="9"/>
        <v>0</v>
      </c>
    </row>
    <row r="176" spans="1:8" x14ac:dyDescent="0.25">
      <c r="A176" s="46"/>
      <c r="B176" s="26" t="s">
        <v>74</v>
      </c>
      <c r="C176" s="27" t="s">
        <v>328</v>
      </c>
      <c r="D176" s="28">
        <v>3</v>
      </c>
      <c r="E176" s="5" t="s">
        <v>322</v>
      </c>
      <c r="F176" s="197"/>
      <c r="G176" s="197"/>
      <c r="H176" s="52">
        <f t="shared" si="9"/>
        <v>0</v>
      </c>
    </row>
    <row r="177" spans="1:8" x14ac:dyDescent="0.25">
      <c r="A177" s="46"/>
      <c r="B177" s="26" t="s">
        <v>75</v>
      </c>
      <c r="C177" s="27" t="s">
        <v>329</v>
      </c>
      <c r="D177" s="29">
        <v>3</v>
      </c>
      <c r="E177" s="5" t="s">
        <v>14</v>
      </c>
      <c r="F177" s="197"/>
      <c r="G177" s="197"/>
      <c r="H177" s="52">
        <f t="shared" si="9"/>
        <v>0</v>
      </c>
    </row>
    <row r="178" spans="1:8" x14ac:dyDescent="0.25">
      <c r="A178" s="46"/>
      <c r="B178" s="26" t="s">
        <v>76</v>
      </c>
      <c r="C178" s="27" t="s">
        <v>330</v>
      </c>
      <c r="D178" s="28">
        <v>18</v>
      </c>
      <c r="E178" s="5" t="s">
        <v>14</v>
      </c>
      <c r="F178" s="197"/>
      <c r="G178" s="197"/>
      <c r="H178" s="52">
        <f t="shared" si="9"/>
        <v>0</v>
      </c>
    </row>
    <row r="179" spans="1:8" x14ac:dyDescent="0.25">
      <c r="A179" s="46"/>
      <c r="B179" s="26" t="s">
        <v>117</v>
      </c>
      <c r="C179" s="27" t="s">
        <v>331</v>
      </c>
      <c r="D179" s="28">
        <v>48</v>
      </c>
      <c r="E179" s="5" t="s">
        <v>14</v>
      </c>
      <c r="F179" s="197"/>
      <c r="G179" s="197"/>
      <c r="H179" s="52">
        <f t="shared" si="9"/>
        <v>0</v>
      </c>
    </row>
    <row r="180" spans="1:8" ht="25.5" x14ac:dyDescent="0.25">
      <c r="A180" s="46"/>
      <c r="B180" s="26" t="s">
        <v>109</v>
      </c>
      <c r="C180" s="11" t="s">
        <v>332</v>
      </c>
      <c r="D180" s="28">
        <v>1</v>
      </c>
      <c r="E180" s="5" t="s">
        <v>176</v>
      </c>
      <c r="F180" s="197"/>
      <c r="G180" s="197"/>
      <c r="H180" s="52">
        <f t="shared" si="9"/>
        <v>0</v>
      </c>
    </row>
    <row r="181" spans="1:8" ht="25.5" x14ac:dyDescent="0.25">
      <c r="A181" s="46"/>
      <c r="B181" s="26" t="s">
        <v>118</v>
      </c>
      <c r="C181" s="11" t="s">
        <v>333</v>
      </c>
      <c r="D181" s="28">
        <v>2</v>
      </c>
      <c r="E181" s="5" t="s">
        <v>176</v>
      </c>
      <c r="F181" s="197"/>
      <c r="G181" s="197"/>
      <c r="H181" s="52">
        <f t="shared" si="9"/>
        <v>0</v>
      </c>
    </row>
    <row r="182" spans="1:8" ht="25.5" x14ac:dyDescent="0.25">
      <c r="A182" s="46"/>
      <c r="B182" s="26" t="s">
        <v>119</v>
      </c>
      <c r="C182" s="11" t="s">
        <v>334</v>
      </c>
      <c r="D182" s="28">
        <v>6</v>
      </c>
      <c r="E182" s="5" t="s">
        <v>176</v>
      </c>
      <c r="F182" s="197"/>
      <c r="G182" s="197"/>
      <c r="H182" s="52">
        <f t="shared" si="9"/>
        <v>0</v>
      </c>
    </row>
    <row r="183" spans="1:8" ht="25.5" x14ac:dyDescent="0.25">
      <c r="A183" s="46"/>
      <c r="B183" s="26" t="s">
        <v>121</v>
      </c>
      <c r="C183" s="11" t="s">
        <v>335</v>
      </c>
      <c r="D183" s="28">
        <v>22</v>
      </c>
      <c r="E183" s="5" t="s">
        <v>176</v>
      </c>
      <c r="F183" s="197"/>
      <c r="G183" s="197"/>
      <c r="H183" s="52">
        <f t="shared" si="9"/>
        <v>0</v>
      </c>
    </row>
    <row r="184" spans="1:8" ht="25.5" x14ac:dyDescent="0.25">
      <c r="A184" s="46"/>
      <c r="B184" s="26" t="s">
        <v>122</v>
      </c>
      <c r="C184" s="11" t="s">
        <v>336</v>
      </c>
      <c r="D184" s="28">
        <v>2</v>
      </c>
      <c r="E184" s="5" t="s">
        <v>176</v>
      </c>
      <c r="F184" s="197"/>
      <c r="G184" s="197"/>
      <c r="H184" s="52">
        <f t="shared" si="9"/>
        <v>0</v>
      </c>
    </row>
    <row r="185" spans="1:8" ht="25.5" x14ac:dyDescent="0.25">
      <c r="A185" s="46"/>
      <c r="B185" s="26" t="s">
        <v>123</v>
      </c>
      <c r="C185" s="27" t="s">
        <v>337</v>
      </c>
      <c r="D185" s="28">
        <v>4</v>
      </c>
      <c r="E185" s="5" t="s">
        <v>176</v>
      </c>
      <c r="F185" s="197"/>
      <c r="G185" s="197"/>
      <c r="H185" s="52">
        <f t="shared" si="9"/>
        <v>0</v>
      </c>
    </row>
    <row r="186" spans="1:8" ht="25.5" x14ac:dyDescent="0.25">
      <c r="A186" s="46"/>
      <c r="B186" s="26" t="s">
        <v>338</v>
      </c>
      <c r="C186" s="27" t="s">
        <v>339</v>
      </c>
      <c r="D186" s="28">
        <v>4</v>
      </c>
      <c r="E186" s="5" t="s">
        <v>176</v>
      </c>
      <c r="F186" s="197"/>
      <c r="G186" s="197"/>
      <c r="H186" s="52">
        <f t="shared" si="9"/>
        <v>0</v>
      </c>
    </row>
    <row r="187" spans="1:8" ht="25.5" x14ac:dyDescent="0.25">
      <c r="A187" s="46"/>
      <c r="B187" s="26" t="s">
        <v>340</v>
      </c>
      <c r="C187" s="27" t="s">
        <v>341</v>
      </c>
      <c r="D187" s="28">
        <v>1</v>
      </c>
      <c r="E187" s="5" t="s">
        <v>176</v>
      </c>
      <c r="F187" s="197"/>
      <c r="G187" s="197"/>
      <c r="H187" s="52">
        <f t="shared" si="9"/>
        <v>0</v>
      </c>
    </row>
    <row r="188" spans="1:8" ht="25.5" x14ac:dyDescent="0.25">
      <c r="A188" s="46"/>
      <c r="B188" s="26" t="s">
        <v>342</v>
      </c>
      <c r="C188" s="27" t="s">
        <v>343</v>
      </c>
      <c r="D188" s="28">
        <v>1</v>
      </c>
      <c r="E188" s="5" t="s">
        <v>176</v>
      </c>
      <c r="F188" s="197"/>
      <c r="G188" s="197"/>
      <c r="H188" s="52">
        <f t="shared" si="9"/>
        <v>0</v>
      </c>
    </row>
    <row r="189" spans="1:8" ht="25.5" x14ac:dyDescent="0.25">
      <c r="A189" s="46"/>
      <c r="B189" s="26" t="s">
        <v>344</v>
      </c>
      <c r="C189" s="27" t="s">
        <v>345</v>
      </c>
      <c r="D189" s="28">
        <v>1</v>
      </c>
      <c r="E189" s="5" t="s">
        <v>176</v>
      </c>
      <c r="F189" s="197"/>
      <c r="G189" s="197"/>
      <c r="H189" s="52">
        <f t="shared" si="9"/>
        <v>0</v>
      </c>
    </row>
    <row r="190" spans="1:8" x14ac:dyDescent="0.25">
      <c r="A190" s="46"/>
      <c r="B190" s="26" t="s">
        <v>346</v>
      </c>
      <c r="C190" s="27" t="s">
        <v>347</v>
      </c>
      <c r="D190" s="28">
        <v>1</v>
      </c>
      <c r="E190" s="5" t="s">
        <v>176</v>
      </c>
      <c r="F190" s="197"/>
      <c r="G190" s="197"/>
      <c r="H190" s="52">
        <f t="shared" si="9"/>
        <v>0</v>
      </c>
    </row>
    <row r="191" spans="1:8" x14ac:dyDescent="0.25">
      <c r="A191" s="46"/>
      <c r="B191" s="26" t="s">
        <v>348</v>
      </c>
      <c r="C191" s="27" t="s">
        <v>349</v>
      </c>
      <c r="D191" s="28">
        <v>6</v>
      </c>
      <c r="E191" s="5" t="s">
        <v>176</v>
      </c>
      <c r="F191" s="197"/>
      <c r="G191" s="197"/>
      <c r="H191" s="52">
        <f t="shared" si="9"/>
        <v>0</v>
      </c>
    </row>
    <row r="192" spans="1:8" x14ac:dyDescent="0.25">
      <c r="A192" s="46"/>
      <c r="B192" s="26" t="s">
        <v>350</v>
      </c>
      <c r="C192" s="27" t="s">
        <v>351</v>
      </c>
      <c r="D192" s="28">
        <v>24</v>
      </c>
      <c r="E192" s="5" t="s">
        <v>176</v>
      </c>
      <c r="F192" s="197"/>
      <c r="G192" s="197"/>
      <c r="H192" s="52">
        <f t="shared" si="9"/>
        <v>0</v>
      </c>
    </row>
    <row r="193" spans="1:8" ht="25.5" x14ac:dyDescent="0.25">
      <c r="A193" s="46"/>
      <c r="B193" s="26" t="s">
        <v>352</v>
      </c>
      <c r="C193" s="27" t="s">
        <v>353</v>
      </c>
      <c r="D193" s="28">
        <v>1</v>
      </c>
      <c r="E193" s="5" t="s">
        <v>176</v>
      </c>
      <c r="F193" s="197"/>
      <c r="G193" s="197"/>
      <c r="H193" s="52">
        <f t="shared" si="9"/>
        <v>0</v>
      </c>
    </row>
    <row r="194" spans="1:8" ht="25.5" x14ac:dyDescent="0.25">
      <c r="A194" s="46"/>
      <c r="B194" s="26" t="s">
        <v>354</v>
      </c>
      <c r="C194" s="27" t="s">
        <v>355</v>
      </c>
      <c r="D194" s="28">
        <v>1</v>
      </c>
      <c r="E194" s="5" t="s">
        <v>176</v>
      </c>
      <c r="F194" s="197"/>
      <c r="G194" s="197"/>
      <c r="H194" s="52">
        <f>(SUM(F194,G194)*D194)</f>
        <v>0</v>
      </c>
    </row>
    <row r="195" spans="1:8" ht="25.5" x14ac:dyDescent="0.25">
      <c r="A195" s="46"/>
      <c r="B195" s="26" t="s">
        <v>356</v>
      </c>
      <c r="C195" s="33" t="s">
        <v>357</v>
      </c>
      <c r="D195" s="28">
        <v>1</v>
      </c>
      <c r="E195" s="5" t="s">
        <v>176</v>
      </c>
      <c r="F195" s="197"/>
      <c r="G195" s="197"/>
      <c r="H195" s="52">
        <f t="shared" si="9"/>
        <v>0</v>
      </c>
    </row>
    <row r="196" spans="1:8" x14ac:dyDescent="0.25">
      <c r="A196" s="46"/>
      <c r="B196" s="26" t="s">
        <v>358</v>
      </c>
      <c r="C196" s="27" t="s">
        <v>359</v>
      </c>
      <c r="D196" s="28">
        <v>3</v>
      </c>
      <c r="E196" s="5" t="s">
        <v>176</v>
      </c>
      <c r="F196" s="197"/>
      <c r="G196" s="197"/>
      <c r="H196" s="52">
        <f t="shared" si="9"/>
        <v>0</v>
      </c>
    </row>
    <row r="197" spans="1:8" x14ac:dyDescent="0.25">
      <c r="A197" s="46"/>
      <c r="B197" s="26" t="s">
        <v>360</v>
      </c>
      <c r="C197" s="27" t="s">
        <v>361</v>
      </c>
      <c r="D197" s="28">
        <v>18</v>
      </c>
      <c r="E197" s="5" t="s">
        <v>14</v>
      </c>
      <c r="F197" s="197"/>
      <c r="G197" s="197"/>
      <c r="H197" s="52">
        <f t="shared" si="9"/>
        <v>0</v>
      </c>
    </row>
    <row r="198" spans="1:8" x14ac:dyDescent="0.25">
      <c r="A198" s="46"/>
      <c r="B198" s="26" t="s">
        <v>362</v>
      </c>
      <c r="C198" s="27" t="s">
        <v>363</v>
      </c>
      <c r="D198" s="28">
        <v>3</v>
      </c>
      <c r="E198" s="5" t="s">
        <v>176</v>
      </c>
      <c r="F198" s="197"/>
      <c r="G198" s="197"/>
      <c r="H198" s="52">
        <f t="shared" si="9"/>
        <v>0</v>
      </c>
    </row>
    <row r="199" spans="1:8" ht="28.5" customHeight="1" x14ac:dyDescent="0.25">
      <c r="A199" s="46"/>
      <c r="B199" s="26" t="s">
        <v>364</v>
      </c>
      <c r="C199" s="27" t="s">
        <v>365</v>
      </c>
      <c r="D199" s="28">
        <v>1</v>
      </c>
      <c r="E199" s="5" t="s">
        <v>13</v>
      </c>
      <c r="F199" s="197"/>
      <c r="G199" s="197"/>
      <c r="H199" s="52">
        <f t="shared" si="9"/>
        <v>0</v>
      </c>
    </row>
    <row r="200" spans="1:8" x14ac:dyDescent="0.25">
      <c r="A200" s="47"/>
      <c r="B200" s="30" t="s">
        <v>147</v>
      </c>
      <c r="C200" s="32" t="s">
        <v>366</v>
      </c>
      <c r="D200" s="142"/>
      <c r="E200" s="143"/>
      <c r="F200" s="146"/>
      <c r="G200" s="146"/>
      <c r="H200" s="145"/>
    </row>
    <row r="201" spans="1:8" ht="66.75" customHeight="1" x14ac:dyDescent="0.25">
      <c r="A201" s="46"/>
      <c r="B201" s="26" t="s">
        <v>84</v>
      </c>
      <c r="C201" s="11" t="s">
        <v>367</v>
      </c>
      <c r="D201" s="28">
        <v>2</v>
      </c>
      <c r="E201" s="5" t="s">
        <v>176</v>
      </c>
      <c r="F201" s="197"/>
      <c r="G201" s="197"/>
      <c r="H201" s="52">
        <f>(SUM(F201,G201)*D201)</f>
        <v>0</v>
      </c>
    </row>
    <row r="202" spans="1:8" ht="38.25" x14ac:dyDescent="0.25">
      <c r="A202" s="46"/>
      <c r="B202" s="26" t="s">
        <v>85</v>
      </c>
      <c r="C202" s="11" t="s">
        <v>368</v>
      </c>
      <c r="D202" s="28">
        <v>2</v>
      </c>
      <c r="E202" s="5" t="s">
        <v>176</v>
      </c>
      <c r="F202" s="197"/>
      <c r="G202" s="197"/>
      <c r="H202" s="52">
        <f t="shared" ref="H202:H206" si="10">(SUM(F202,G202)*D202)</f>
        <v>0</v>
      </c>
    </row>
    <row r="203" spans="1:8" ht="25.5" x14ac:dyDescent="0.25">
      <c r="A203" s="46"/>
      <c r="B203" s="26" t="s">
        <v>86</v>
      </c>
      <c r="C203" s="11" t="s">
        <v>369</v>
      </c>
      <c r="D203" s="28">
        <v>3</v>
      </c>
      <c r="E203" s="5" t="s">
        <v>176</v>
      </c>
      <c r="F203" s="197"/>
      <c r="G203" s="197"/>
      <c r="H203" s="52">
        <f t="shared" si="10"/>
        <v>0</v>
      </c>
    </row>
    <row r="204" spans="1:8" ht="25.5" x14ac:dyDescent="0.25">
      <c r="A204" s="46"/>
      <c r="B204" s="26" t="s">
        <v>87</v>
      </c>
      <c r="C204" s="11" t="s">
        <v>370</v>
      </c>
      <c r="D204" s="28">
        <v>1</v>
      </c>
      <c r="E204" s="5" t="s">
        <v>176</v>
      </c>
      <c r="F204" s="197"/>
      <c r="G204" s="197"/>
      <c r="H204" s="52">
        <f t="shared" si="10"/>
        <v>0</v>
      </c>
    </row>
    <row r="205" spans="1:8" x14ac:dyDescent="0.25">
      <c r="A205" s="46"/>
      <c r="B205" s="26" t="s">
        <v>88</v>
      </c>
      <c r="C205" s="27" t="s">
        <v>371</v>
      </c>
      <c r="D205" s="28">
        <v>8</v>
      </c>
      <c r="E205" s="5" t="s">
        <v>176</v>
      </c>
      <c r="F205" s="197"/>
      <c r="G205" s="197"/>
      <c r="H205" s="52">
        <f t="shared" si="10"/>
        <v>0</v>
      </c>
    </row>
    <row r="206" spans="1:8" ht="25.5" x14ac:dyDescent="0.25">
      <c r="A206" s="46"/>
      <c r="B206" s="26" t="s">
        <v>89</v>
      </c>
      <c r="C206" s="27" t="s">
        <v>372</v>
      </c>
      <c r="D206" s="28">
        <v>1</v>
      </c>
      <c r="E206" s="5" t="s">
        <v>13</v>
      </c>
      <c r="F206" s="197"/>
      <c r="G206" s="197"/>
      <c r="H206" s="52">
        <f t="shared" si="10"/>
        <v>0</v>
      </c>
    </row>
    <row r="207" spans="1:8" ht="14.1" customHeight="1" x14ac:dyDescent="0.25">
      <c r="A207" s="204" t="s">
        <v>553</v>
      </c>
      <c r="B207" s="205"/>
      <c r="C207" s="205"/>
      <c r="D207" s="205"/>
      <c r="E207" s="206"/>
      <c r="F207" s="95">
        <f>SUMPRODUCT(F139:F206,D139:D206)</f>
        <v>0</v>
      </c>
      <c r="G207" s="95">
        <f>SUMPRODUCT(G139:G206,D139:D206)</f>
        <v>0</v>
      </c>
      <c r="H207" s="50">
        <f>SUM(H139:H206)</f>
        <v>0</v>
      </c>
    </row>
    <row r="208" spans="1:8" x14ac:dyDescent="0.25">
      <c r="A208" s="147"/>
      <c r="B208" s="148" t="s">
        <v>373</v>
      </c>
      <c r="C208" s="149" t="s">
        <v>374</v>
      </c>
      <c r="D208" s="150"/>
      <c r="E208" s="149"/>
      <c r="F208" s="129"/>
      <c r="G208" s="129"/>
      <c r="H208" s="130"/>
    </row>
    <row r="209" spans="1:8" x14ac:dyDescent="0.25">
      <c r="A209" s="151"/>
      <c r="B209" s="152">
        <v>1</v>
      </c>
      <c r="C209" s="153" t="s">
        <v>375</v>
      </c>
      <c r="D209" s="31"/>
      <c r="E209" s="154"/>
      <c r="F209" s="19"/>
      <c r="G209" s="20"/>
      <c r="H209" s="39"/>
    </row>
    <row r="210" spans="1:8" x14ac:dyDescent="0.25">
      <c r="A210" s="155"/>
      <c r="B210" s="156" t="s">
        <v>20</v>
      </c>
      <c r="C210" s="114" t="s">
        <v>376</v>
      </c>
      <c r="D210" s="34"/>
      <c r="E210" s="35"/>
      <c r="F210" s="203"/>
      <c r="G210" s="203"/>
      <c r="H210" s="44"/>
    </row>
    <row r="211" spans="1:8" ht="51" x14ac:dyDescent="0.25">
      <c r="A211" s="157"/>
      <c r="B211" s="158" t="s">
        <v>259</v>
      </c>
      <c r="C211" s="10" t="s">
        <v>377</v>
      </c>
      <c r="D211" s="34">
        <v>1</v>
      </c>
      <c r="E211" s="88" t="s">
        <v>13</v>
      </c>
      <c r="F211" s="197"/>
      <c r="G211" s="197"/>
      <c r="H211" s="52">
        <f>(SUM(F211,G211)*D211)</f>
        <v>0</v>
      </c>
    </row>
    <row r="212" spans="1:8" ht="25.5" x14ac:dyDescent="0.25">
      <c r="A212" s="155"/>
      <c r="B212" s="158" t="s">
        <v>21</v>
      </c>
      <c r="C212" s="10" t="s">
        <v>378</v>
      </c>
      <c r="D212" s="28"/>
      <c r="E212" s="36"/>
      <c r="F212" s="201"/>
      <c r="G212" s="201"/>
      <c r="H212" s="52"/>
    </row>
    <row r="213" spans="1:8" x14ac:dyDescent="0.25">
      <c r="A213" s="157"/>
      <c r="B213" s="158" t="s">
        <v>261</v>
      </c>
      <c r="C213" s="114" t="s">
        <v>379</v>
      </c>
      <c r="D213" s="159">
        <v>34</v>
      </c>
      <c r="E213" s="88" t="s">
        <v>13</v>
      </c>
      <c r="F213" s="197"/>
      <c r="G213" s="197"/>
      <c r="H213" s="52">
        <f>(SUM(F213,G213)*D213)</f>
        <v>0</v>
      </c>
    </row>
    <row r="214" spans="1:8" x14ac:dyDescent="0.25">
      <c r="A214" s="157"/>
      <c r="B214" s="158" t="s">
        <v>263</v>
      </c>
      <c r="C214" s="114" t="s">
        <v>380</v>
      </c>
      <c r="D214" s="159">
        <v>12</v>
      </c>
      <c r="E214" s="88" t="s">
        <v>13</v>
      </c>
      <c r="F214" s="197"/>
      <c r="G214" s="197"/>
      <c r="H214" s="52">
        <f>(SUM(F214,G214)*D214)</f>
        <v>0</v>
      </c>
    </row>
    <row r="215" spans="1:8" x14ac:dyDescent="0.25">
      <c r="A215" s="157"/>
      <c r="B215" s="158" t="s">
        <v>381</v>
      </c>
      <c r="C215" s="114" t="s">
        <v>382</v>
      </c>
      <c r="D215" s="159">
        <v>7</v>
      </c>
      <c r="E215" s="88" t="s">
        <v>13</v>
      </c>
      <c r="F215" s="197"/>
      <c r="G215" s="197"/>
      <c r="H215" s="52">
        <f>(SUM(F215,G215)*D215)</f>
        <v>0</v>
      </c>
    </row>
    <row r="216" spans="1:8" ht="25.5" x14ac:dyDescent="0.25">
      <c r="A216" s="157"/>
      <c r="B216" s="158" t="s">
        <v>15</v>
      </c>
      <c r="C216" s="114" t="s">
        <v>383</v>
      </c>
      <c r="D216" s="28"/>
      <c r="E216" s="36"/>
      <c r="F216" s="201"/>
      <c r="G216" s="201"/>
      <c r="H216" s="52"/>
    </row>
    <row r="217" spans="1:8" x14ac:dyDescent="0.25">
      <c r="A217" s="157"/>
      <c r="B217" s="158" t="s">
        <v>265</v>
      </c>
      <c r="C217" s="114" t="s">
        <v>384</v>
      </c>
      <c r="D217" s="159">
        <v>1</v>
      </c>
      <c r="E217" s="88" t="s">
        <v>13</v>
      </c>
      <c r="F217" s="197"/>
      <c r="G217" s="197"/>
      <c r="H217" s="52">
        <f>(SUM(F217,G217)*D217)</f>
        <v>0</v>
      </c>
    </row>
    <row r="218" spans="1:8" x14ac:dyDescent="0.25">
      <c r="A218" s="157"/>
      <c r="B218" s="158" t="s">
        <v>267</v>
      </c>
      <c r="C218" s="114" t="s">
        <v>385</v>
      </c>
      <c r="D218" s="159">
        <v>2</v>
      </c>
      <c r="E218" s="88" t="s">
        <v>13</v>
      </c>
      <c r="F218" s="197"/>
      <c r="G218" s="197"/>
      <c r="H218" s="52">
        <f t="shared" ref="H218:H229" si="11">(SUM(F218,G218)*D218)</f>
        <v>0</v>
      </c>
    </row>
    <row r="219" spans="1:8" x14ac:dyDescent="0.25">
      <c r="A219" s="157"/>
      <c r="B219" s="158" t="s">
        <v>268</v>
      </c>
      <c r="C219" s="114" t="s">
        <v>386</v>
      </c>
      <c r="D219" s="159">
        <v>2</v>
      </c>
      <c r="E219" s="88" t="s">
        <v>13</v>
      </c>
      <c r="F219" s="197"/>
      <c r="G219" s="197"/>
      <c r="H219" s="52">
        <f t="shared" si="11"/>
        <v>0</v>
      </c>
    </row>
    <row r="220" spans="1:8" x14ac:dyDescent="0.25">
      <c r="A220" s="157"/>
      <c r="B220" s="158" t="s">
        <v>269</v>
      </c>
      <c r="C220" s="114" t="s">
        <v>387</v>
      </c>
      <c r="D220" s="159">
        <v>5</v>
      </c>
      <c r="E220" s="88" t="s">
        <v>13</v>
      </c>
      <c r="F220" s="197"/>
      <c r="G220" s="197"/>
      <c r="H220" s="52">
        <f t="shared" si="11"/>
        <v>0</v>
      </c>
    </row>
    <row r="221" spans="1:8" x14ac:dyDescent="0.25">
      <c r="A221" s="157"/>
      <c r="B221" s="158" t="s">
        <v>388</v>
      </c>
      <c r="C221" s="114" t="s">
        <v>389</v>
      </c>
      <c r="D221" s="159">
        <v>1</v>
      </c>
      <c r="E221" s="88" t="s">
        <v>13</v>
      </c>
      <c r="F221" s="197"/>
      <c r="G221" s="197"/>
      <c r="H221" s="52">
        <f t="shared" si="11"/>
        <v>0</v>
      </c>
    </row>
    <row r="222" spans="1:8" x14ac:dyDescent="0.25">
      <c r="A222" s="157"/>
      <c r="B222" s="158" t="s">
        <v>390</v>
      </c>
      <c r="C222" s="114" t="s">
        <v>391</v>
      </c>
      <c r="D222" s="159">
        <v>4</v>
      </c>
      <c r="E222" s="88" t="s">
        <v>13</v>
      </c>
      <c r="F222" s="197"/>
      <c r="G222" s="197"/>
      <c r="H222" s="52">
        <f t="shared" si="11"/>
        <v>0</v>
      </c>
    </row>
    <row r="223" spans="1:8" x14ac:dyDescent="0.25">
      <c r="A223" s="157"/>
      <c r="B223" s="158" t="s">
        <v>392</v>
      </c>
      <c r="C223" s="114" t="s">
        <v>393</v>
      </c>
      <c r="D223" s="34">
        <v>260</v>
      </c>
      <c r="E223" s="88" t="s">
        <v>14</v>
      </c>
      <c r="F223" s="197"/>
      <c r="G223" s="197"/>
      <c r="H223" s="52">
        <f t="shared" si="11"/>
        <v>0</v>
      </c>
    </row>
    <row r="224" spans="1:8" ht="13.5" customHeight="1" x14ac:dyDescent="0.25">
      <c r="A224" s="157"/>
      <c r="B224" s="158" t="s">
        <v>394</v>
      </c>
      <c r="C224" s="114" t="s">
        <v>395</v>
      </c>
      <c r="D224" s="34">
        <v>65</v>
      </c>
      <c r="E224" s="88" t="s">
        <v>14</v>
      </c>
      <c r="F224" s="197"/>
      <c r="G224" s="197"/>
      <c r="H224" s="52">
        <f t="shared" si="11"/>
        <v>0</v>
      </c>
    </row>
    <row r="225" spans="1:8" ht="17.25" customHeight="1" x14ac:dyDescent="0.25">
      <c r="A225" s="157"/>
      <c r="B225" s="158" t="s">
        <v>396</v>
      </c>
      <c r="C225" s="114" t="s">
        <v>397</v>
      </c>
      <c r="D225" s="34">
        <v>10</v>
      </c>
      <c r="E225" s="88" t="s">
        <v>14</v>
      </c>
      <c r="F225" s="197"/>
      <c r="G225" s="197"/>
      <c r="H225" s="52">
        <f t="shared" si="11"/>
        <v>0</v>
      </c>
    </row>
    <row r="226" spans="1:8" x14ac:dyDescent="0.25">
      <c r="A226" s="157"/>
      <c r="B226" s="158" t="s">
        <v>398</v>
      </c>
      <c r="C226" s="114" t="s">
        <v>399</v>
      </c>
      <c r="D226" s="34">
        <v>95</v>
      </c>
      <c r="E226" s="88" t="s">
        <v>14</v>
      </c>
      <c r="F226" s="197"/>
      <c r="G226" s="197"/>
      <c r="H226" s="52">
        <f t="shared" si="11"/>
        <v>0</v>
      </c>
    </row>
    <row r="227" spans="1:8" x14ac:dyDescent="0.25">
      <c r="A227" s="157"/>
      <c r="B227" s="158" t="s">
        <v>400</v>
      </c>
      <c r="C227" s="114" t="s">
        <v>401</v>
      </c>
      <c r="D227" s="34">
        <v>80</v>
      </c>
      <c r="E227" s="88" t="s">
        <v>14</v>
      </c>
      <c r="F227" s="197"/>
      <c r="G227" s="197"/>
      <c r="H227" s="52">
        <f t="shared" si="11"/>
        <v>0</v>
      </c>
    </row>
    <row r="228" spans="1:8" x14ac:dyDescent="0.25">
      <c r="A228" s="157"/>
      <c r="B228" s="158" t="s">
        <v>402</v>
      </c>
      <c r="C228" s="114" t="s">
        <v>403</v>
      </c>
      <c r="D228" s="34">
        <v>120</v>
      </c>
      <c r="E228" s="88" t="s">
        <v>14</v>
      </c>
      <c r="F228" s="197"/>
      <c r="G228" s="197"/>
      <c r="H228" s="52">
        <f t="shared" si="11"/>
        <v>0</v>
      </c>
    </row>
    <row r="229" spans="1:8" x14ac:dyDescent="0.25">
      <c r="A229" s="157"/>
      <c r="B229" s="158" t="s">
        <v>404</v>
      </c>
      <c r="C229" s="114" t="s">
        <v>405</v>
      </c>
      <c r="D229" s="34">
        <v>1</v>
      </c>
      <c r="E229" s="88" t="s">
        <v>406</v>
      </c>
      <c r="F229" s="197"/>
      <c r="G229" s="197"/>
      <c r="H229" s="52">
        <f t="shared" si="11"/>
        <v>0</v>
      </c>
    </row>
    <row r="230" spans="1:8" x14ac:dyDescent="0.25">
      <c r="A230" s="151"/>
      <c r="B230" s="160" t="s">
        <v>139</v>
      </c>
      <c r="C230" s="153" t="s">
        <v>407</v>
      </c>
      <c r="D230" s="31"/>
      <c r="E230" s="161"/>
      <c r="F230" s="16"/>
      <c r="G230" s="16"/>
      <c r="H230" s="41"/>
    </row>
    <row r="231" spans="1:8" ht="51" x14ac:dyDescent="0.25">
      <c r="A231" s="162"/>
      <c r="B231" s="158" t="s">
        <v>23</v>
      </c>
      <c r="C231" s="10" t="s">
        <v>408</v>
      </c>
      <c r="D231" s="159">
        <v>142</v>
      </c>
      <c r="E231" s="88" t="s">
        <v>13</v>
      </c>
      <c r="F231" s="197"/>
      <c r="G231" s="197"/>
      <c r="H231" s="52">
        <f>(SUM(F231,G231)*D231)</f>
        <v>0</v>
      </c>
    </row>
    <row r="232" spans="1:8" ht="63.75" customHeight="1" x14ac:dyDescent="0.25">
      <c r="A232" s="157"/>
      <c r="B232" s="158" t="s">
        <v>24</v>
      </c>
      <c r="C232" s="10" t="s">
        <v>409</v>
      </c>
      <c r="D232" s="34">
        <v>1</v>
      </c>
      <c r="E232" s="88" t="s">
        <v>13</v>
      </c>
      <c r="F232" s="197"/>
      <c r="G232" s="197"/>
      <c r="H232" s="52">
        <f t="shared" ref="H232:H235" si="12">(SUM(F232,G232)*D232)</f>
        <v>0</v>
      </c>
    </row>
    <row r="233" spans="1:8" ht="38.25" x14ac:dyDescent="0.25">
      <c r="A233" s="155"/>
      <c r="B233" s="158" t="s">
        <v>25</v>
      </c>
      <c r="C233" s="10" t="s">
        <v>410</v>
      </c>
      <c r="D233" s="34">
        <v>18</v>
      </c>
      <c r="E233" s="88" t="s">
        <v>13</v>
      </c>
      <c r="F233" s="197"/>
      <c r="G233" s="197"/>
      <c r="H233" s="52">
        <f t="shared" si="12"/>
        <v>0</v>
      </c>
    </row>
    <row r="234" spans="1:8" ht="33" customHeight="1" x14ac:dyDescent="0.25">
      <c r="A234" s="157"/>
      <c r="B234" s="158" t="s">
        <v>26</v>
      </c>
      <c r="C234" s="10" t="s">
        <v>411</v>
      </c>
      <c r="D234" s="34">
        <v>7</v>
      </c>
      <c r="E234" s="88" t="s">
        <v>13</v>
      </c>
      <c r="F234" s="197"/>
      <c r="G234" s="197"/>
      <c r="H234" s="52">
        <f t="shared" si="12"/>
        <v>0</v>
      </c>
    </row>
    <row r="235" spans="1:8" ht="38.25" x14ac:dyDescent="0.25">
      <c r="A235" s="157"/>
      <c r="B235" s="158" t="s">
        <v>27</v>
      </c>
      <c r="C235" s="10" t="s">
        <v>412</v>
      </c>
      <c r="D235" s="34">
        <v>7</v>
      </c>
      <c r="E235" s="88" t="s">
        <v>13</v>
      </c>
      <c r="F235" s="197"/>
      <c r="G235" s="197"/>
      <c r="H235" s="52">
        <f t="shared" si="12"/>
        <v>0</v>
      </c>
    </row>
    <row r="236" spans="1:8" ht="25.5" x14ac:dyDescent="0.25">
      <c r="A236" s="163"/>
      <c r="B236" s="158" t="s">
        <v>28</v>
      </c>
      <c r="C236" s="10" t="s">
        <v>413</v>
      </c>
      <c r="D236" s="164"/>
      <c r="E236" s="158"/>
      <c r="F236" s="202"/>
      <c r="G236" s="202"/>
      <c r="H236" s="52"/>
    </row>
    <row r="237" spans="1:8" x14ac:dyDescent="0.25">
      <c r="A237" s="157"/>
      <c r="B237" s="158" t="s">
        <v>414</v>
      </c>
      <c r="C237" s="114" t="s">
        <v>415</v>
      </c>
      <c r="D237" s="34">
        <v>3800</v>
      </c>
      <c r="E237" s="88" t="s">
        <v>14</v>
      </c>
      <c r="F237" s="197"/>
      <c r="G237" s="197"/>
      <c r="H237" s="52">
        <f>(SUM(F237,G237)*D237)</f>
        <v>0</v>
      </c>
    </row>
    <row r="238" spans="1:8" x14ac:dyDescent="0.25">
      <c r="A238" s="157"/>
      <c r="B238" s="158" t="s">
        <v>416</v>
      </c>
      <c r="C238" s="114" t="s">
        <v>417</v>
      </c>
      <c r="D238" s="34">
        <v>520</v>
      </c>
      <c r="E238" s="88" t="s">
        <v>14</v>
      </c>
      <c r="F238" s="197"/>
      <c r="G238" s="197"/>
      <c r="H238" s="52">
        <f t="shared" ref="H238:H242" si="13">(SUM(F238,G238)*D238)</f>
        <v>0</v>
      </c>
    </row>
    <row r="239" spans="1:8" x14ac:dyDescent="0.25">
      <c r="A239" s="157"/>
      <c r="B239" s="158" t="s">
        <v>29</v>
      </c>
      <c r="C239" s="165" t="s">
        <v>418</v>
      </c>
      <c r="D239" s="34">
        <v>7</v>
      </c>
      <c r="E239" s="88" t="s">
        <v>13</v>
      </c>
      <c r="F239" s="197"/>
      <c r="G239" s="197"/>
      <c r="H239" s="52">
        <f t="shared" si="13"/>
        <v>0</v>
      </c>
    </row>
    <row r="240" spans="1:8" x14ac:dyDescent="0.25">
      <c r="A240" s="157"/>
      <c r="B240" s="158" t="s">
        <v>30</v>
      </c>
      <c r="C240" s="165" t="s">
        <v>419</v>
      </c>
      <c r="D240" s="34">
        <v>8</v>
      </c>
      <c r="E240" s="88" t="s">
        <v>13</v>
      </c>
      <c r="F240" s="197"/>
      <c r="G240" s="197"/>
      <c r="H240" s="52">
        <f t="shared" si="13"/>
        <v>0</v>
      </c>
    </row>
    <row r="241" spans="1:8" x14ac:dyDescent="0.25">
      <c r="A241" s="157"/>
      <c r="B241" s="158" t="s">
        <v>45</v>
      </c>
      <c r="C241" s="165" t="s">
        <v>420</v>
      </c>
      <c r="D241" s="34">
        <v>4</v>
      </c>
      <c r="E241" s="88" t="s">
        <v>13</v>
      </c>
      <c r="F241" s="197"/>
      <c r="G241" s="197"/>
      <c r="H241" s="52">
        <f t="shared" si="13"/>
        <v>0</v>
      </c>
    </row>
    <row r="242" spans="1:8" ht="25.5" x14ac:dyDescent="0.25">
      <c r="A242" s="157"/>
      <c r="B242" s="158" t="s">
        <v>46</v>
      </c>
      <c r="C242" s="10" t="s">
        <v>421</v>
      </c>
      <c r="D242" s="34">
        <v>38</v>
      </c>
      <c r="E242" s="88" t="s">
        <v>13</v>
      </c>
      <c r="F242" s="197"/>
      <c r="G242" s="197"/>
      <c r="H242" s="52">
        <f t="shared" si="13"/>
        <v>0</v>
      </c>
    </row>
    <row r="243" spans="1:8" x14ac:dyDescent="0.25">
      <c r="A243" s="163"/>
      <c r="B243" s="158" t="s">
        <v>47</v>
      </c>
      <c r="C243" s="10" t="s">
        <v>422</v>
      </c>
      <c r="D243" s="164"/>
      <c r="E243" s="158"/>
      <c r="F243" s="202"/>
      <c r="G243" s="202"/>
      <c r="H243" s="52"/>
    </row>
    <row r="244" spans="1:8" x14ac:dyDescent="0.25">
      <c r="A244" s="155"/>
      <c r="B244" s="158" t="s">
        <v>423</v>
      </c>
      <c r="C244" s="10" t="s">
        <v>424</v>
      </c>
      <c r="D244" s="34">
        <v>2</v>
      </c>
      <c r="E244" s="88" t="s">
        <v>13</v>
      </c>
      <c r="F244" s="197"/>
      <c r="G244" s="197"/>
      <c r="H244" s="52">
        <f>(SUM(F244,G244)*D244)</f>
        <v>0</v>
      </c>
    </row>
    <row r="245" spans="1:8" x14ac:dyDescent="0.25">
      <c r="A245" s="155"/>
      <c r="B245" s="158" t="s">
        <v>48</v>
      </c>
      <c r="C245" s="10" t="s">
        <v>425</v>
      </c>
      <c r="D245" s="166"/>
      <c r="E245" s="88"/>
      <c r="F245" s="202"/>
      <c r="G245" s="202"/>
      <c r="H245" s="52"/>
    </row>
    <row r="246" spans="1:8" x14ac:dyDescent="0.25">
      <c r="A246" s="157"/>
      <c r="B246" s="158" t="s">
        <v>426</v>
      </c>
      <c r="C246" s="10" t="s">
        <v>427</v>
      </c>
      <c r="D246" s="159">
        <v>80</v>
      </c>
      <c r="E246" s="88" t="s">
        <v>14</v>
      </c>
      <c r="F246" s="197"/>
      <c r="G246" s="197"/>
      <c r="H246" s="52">
        <f>(SUM(F246,G246)*D246)</f>
        <v>0</v>
      </c>
    </row>
    <row r="247" spans="1:8" x14ac:dyDescent="0.25">
      <c r="A247" s="157"/>
      <c r="B247" s="158" t="s">
        <v>428</v>
      </c>
      <c r="C247" s="10" t="s">
        <v>429</v>
      </c>
      <c r="D247" s="159">
        <v>15</v>
      </c>
      <c r="E247" s="88" t="s">
        <v>14</v>
      </c>
      <c r="F247" s="197"/>
      <c r="G247" s="197"/>
      <c r="H247" s="52">
        <f t="shared" ref="H247:H275" si="14">(SUM(F247,G247)*D247)</f>
        <v>0</v>
      </c>
    </row>
    <row r="248" spans="1:8" x14ac:dyDescent="0.25">
      <c r="A248" s="157"/>
      <c r="B248" s="158" t="s">
        <v>430</v>
      </c>
      <c r="C248" s="10" t="s">
        <v>431</v>
      </c>
      <c r="D248" s="159">
        <v>20</v>
      </c>
      <c r="E248" s="88" t="s">
        <v>14</v>
      </c>
      <c r="F248" s="197"/>
      <c r="G248" s="197"/>
      <c r="H248" s="52">
        <f t="shared" si="14"/>
        <v>0</v>
      </c>
    </row>
    <row r="249" spans="1:8" x14ac:dyDescent="0.25">
      <c r="A249" s="157"/>
      <c r="B249" s="158" t="s">
        <v>432</v>
      </c>
      <c r="C249" s="10" t="s">
        <v>433</v>
      </c>
      <c r="D249" s="159">
        <v>70</v>
      </c>
      <c r="E249" s="88" t="s">
        <v>14</v>
      </c>
      <c r="F249" s="197"/>
      <c r="G249" s="197"/>
      <c r="H249" s="52">
        <f t="shared" si="14"/>
        <v>0</v>
      </c>
    </row>
    <row r="250" spans="1:8" x14ac:dyDescent="0.25">
      <c r="A250" s="157"/>
      <c r="B250" s="158" t="s">
        <v>49</v>
      </c>
      <c r="C250" s="10" t="s">
        <v>434</v>
      </c>
      <c r="D250" s="34">
        <v>150</v>
      </c>
      <c r="E250" s="88" t="s">
        <v>13</v>
      </c>
      <c r="F250" s="197"/>
      <c r="G250" s="197"/>
      <c r="H250" s="52">
        <f t="shared" si="14"/>
        <v>0</v>
      </c>
    </row>
    <row r="251" spans="1:8" ht="25.5" x14ac:dyDescent="0.25">
      <c r="A251" s="157"/>
      <c r="B251" s="158" t="s">
        <v>50</v>
      </c>
      <c r="C251" s="10" t="s">
        <v>435</v>
      </c>
      <c r="D251" s="34">
        <v>50</v>
      </c>
      <c r="E251" s="88" t="s">
        <v>14</v>
      </c>
      <c r="F251" s="197"/>
      <c r="G251" s="197"/>
      <c r="H251" s="52">
        <f t="shared" si="14"/>
        <v>0</v>
      </c>
    </row>
    <row r="252" spans="1:8" x14ac:dyDescent="0.25">
      <c r="A252" s="157"/>
      <c r="B252" s="158" t="s">
        <v>51</v>
      </c>
      <c r="C252" s="10" t="s">
        <v>436</v>
      </c>
      <c r="D252" s="34">
        <v>28</v>
      </c>
      <c r="E252" s="88" t="s">
        <v>13</v>
      </c>
      <c r="F252" s="197"/>
      <c r="G252" s="197"/>
      <c r="H252" s="52">
        <f t="shared" si="14"/>
        <v>0</v>
      </c>
    </row>
    <row r="253" spans="1:8" x14ac:dyDescent="0.25">
      <c r="A253" s="157"/>
      <c r="B253" s="158" t="s">
        <v>52</v>
      </c>
      <c r="C253" s="10" t="s">
        <v>437</v>
      </c>
      <c r="D253" s="34">
        <v>105</v>
      </c>
      <c r="E253" s="88" t="s">
        <v>14</v>
      </c>
      <c r="F253" s="197"/>
      <c r="G253" s="197"/>
      <c r="H253" s="52">
        <f t="shared" si="14"/>
        <v>0</v>
      </c>
    </row>
    <row r="254" spans="1:8" x14ac:dyDescent="0.25">
      <c r="A254" s="157"/>
      <c r="B254" s="158" t="s">
        <v>53</v>
      </c>
      <c r="C254" s="10" t="s">
        <v>438</v>
      </c>
      <c r="D254" s="34">
        <v>105</v>
      </c>
      <c r="E254" s="88" t="s">
        <v>14</v>
      </c>
      <c r="F254" s="197"/>
      <c r="G254" s="197"/>
      <c r="H254" s="52">
        <f t="shared" si="14"/>
        <v>0</v>
      </c>
    </row>
    <row r="255" spans="1:8" x14ac:dyDescent="0.25">
      <c r="A255" s="157"/>
      <c r="B255" s="158" t="s">
        <v>54</v>
      </c>
      <c r="C255" s="10" t="s">
        <v>439</v>
      </c>
      <c r="D255" s="34">
        <v>210</v>
      </c>
      <c r="E255" s="88" t="s">
        <v>13</v>
      </c>
      <c r="F255" s="197"/>
      <c r="G255" s="197"/>
      <c r="H255" s="52">
        <f t="shared" si="14"/>
        <v>0</v>
      </c>
    </row>
    <row r="256" spans="1:8" x14ac:dyDescent="0.25">
      <c r="A256" s="157"/>
      <c r="B256" s="158" t="s">
        <v>110</v>
      </c>
      <c r="C256" s="10" t="s">
        <v>440</v>
      </c>
      <c r="D256" s="34">
        <v>5</v>
      </c>
      <c r="E256" s="88" t="s">
        <v>13</v>
      </c>
      <c r="F256" s="197"/>
      <c r="G256" s="197"/>
      <c r="H256" s="52">
        <f t="shared" si="14"/>
        <v>0</v>
      </c>
    </row>
    <row r="257" spans="1:8" x14ac:dyDescent="0.25">
      <c r="A257" s="157"/>
      <c r="B257" s="158" t="s">
        <v>111</v>
      </c>
      <c r="C257" s="114" t="s">
        <v>441</v>
      </c>
      <c r="D257" s="34">
        <v>2</v>
      </c>
      <c r="E257" s="88" t="s">
        <v>13</v>
      </c>
      <c r="F257" s="197"/>
      <c r="G257" s="197"/>
      <c r="H257" s="52">
        <f t="shared" si="14"/>
        <v>0</v>
      </c>
    </row>
    <row r="258" spans="1:8" x14ac:dyDescent="0.25">
      <c r="A258" s="157"/>
      <c r="B258" s="158" t="s">
        <v>112</v>
      </c>
      <c r="C258" s="114" t="s">
        <v>442</v>
      </c>
      <c r="D258" s="34">
        <v>3</v>
      </c>
      <c r="E258" s="88" t="s">
        <v>13</v>
      </c>
      <c r="F258" s="197"/>
      <c r="G258" s="197"/>
      <c r="H258" s="52">
        <f t="shared" si="14"/>
        <v>0</v>
      </c>
    </row>
    <row r="259" spans="1:8" x14ac:dyDescent="0.25">
      <c r="A259" s="157"/>
      <c r="B259" s="158" t="s">
        <v>113</v>
      </c>
      <c r="C259" s="114" t="s">
        <v>443</v>
      </c>
      <c r="D259" s="34">
        <v>35</v>
      </c>
      <c r="E259" s="88" t="s">
        <v>13</v>
      </c>
      <c r="F259" s="197"/>
      <c r="G259" s="197"/>
      <c r="H259" s="52">
        <f t="shared" si="14"/>
        <v>0</v>
      </c>
    </row>
    <row r="260" spans="1:8" x14ac:dyDescent="0.25">
      <c r="A260" s="157"/>
      <c r="B260" s="158" t="s">
        <v>114</v>
      </c>
      <c r="C260" s="114" t="s">
        <v>444</v>
      </c>
      <c r="D260" s="34">
        <v>105</v>
      </c>
      <c r="E260" s="88" t="s">
        <v>14</v>
      </c>
      <c r="F260" s="197"/>
      <c r="G260" s="197"/>
      <c r="H260" s="52">
        <f t="shared" si="14"/>
        <v>0</v>
      </c>
    </row>
    <row r="261" spans="1:8" x14ac:dyDescent="0.25">
      <c r="A261" s="157"/>
      <c r="B261" s="158" t="s">
        <v>115</v>
      </c>
      <c r="C261" s="114" t="s">
        <v>445</v>
      </c>
      <c r="D261" s="34">
        <v>160</v>
      </c>
      <c r="E261" s="88" t="s">
        <v>14</v>
      </c>
      <c r="F261" s="197"/>
      <c r="G261" s="197"/>
      <c r="H261" s="52">
        <f t="shared" si="14"/>
        <v>0</v>
      </c>
    </row>
    <row r="262" spans="1:8" x14ac:dyDescent="0.25">
      <c r="A262" s="157"/>
      <c r="B262" s="158" t="s">
        <v>116</v>
      </c>
      <c r="C262" s="114" t="s">
        <v>446</v>
      </c>
      <c r="D262" s="34">
        <v>320</v>
      </c>
      <c r="E262" s="88" t="s">
        <v>13</v>
      </c>
      <c r="F262" s="197"/>
      <c r="G262" s="197"/>
      <c r="H262" s="52">
        <f t="shared" si="14"/>
        <v>0</v>
      </c>
    </row>
    <row r="263" spans="1:8" x14ac:dyDescent="0.25">
      <c r="A263" s="157"/>
      <c r="B263" s="158" t="s">
        <v>120</v>
      </c>
      <c r="C263" s="114" t="s">
        <v>447</v>
      </c>
      <c r="D263" s="34">
        <v>24</v>
      </c>
      <c r="E263" s="88" t="s">
        <v>13</v>
      </c>
      <c r="F263" s="197"/>
      <c r="G263" s="197"/>
      <c r="H263" s="52">
        <f t="shared" si="14"/>
        <v>0</v>
      </c>
    </row>
    <row r="264" spans="1:8" x14ac:dyDescent="0.25">
      <c r="A264" s="157"/>
      <c r="B264" s="158" t="s">
        <v>448</v>
      </c>
      <c r="C264" s="114" t="s">
        <v>449</v>
      </c>
      <c r="D264" s="34">
        <v>22</v>
      </c>
      <c r="E264" s="88" t="s">
        <v>13</v>
      </c>
      <c r="F264" s="197"/>
      <c r="G264" s="197"/>
      <c r="H264" s="52">
        <f t="shared" si="14"/>
        <v>0</v>
      </c>
    </row>
    <row r="265" spans="1:8" x14ac:dyDescent="0.25">
      <c r="A265" s="157"/>
      <c r="B265" s="158" t="s">
        <v>450</v>
      </c>
      <c r="C265" s="114" t="s">
        <v>451</v>
      </c>
      <c r="D265" s="34">
        <v>500</v>
      </c>
      <c r="E265" s="88" t="s">
        <v>14</v>
      </c>
      <c r="F265" s="197"/>
      <c r="G265" s="197"/>
      <c r="H265" s="52">
        <f t="shared" si="14"/>
        <v>0</v>
      </c>
    </row>
    <row r="266" spans="1:8" x14ac:dyDescent="0.25">
      <c r="A266" s="157"/>
      <c r="B266" s="158" t="s">
        <v>452</v>
      </c>
      <c r="C266" s="114" t="s">
        <v>453</v>
      </c>
      <c r="D266" s="34">
        <v>500</v>
      </c>
      <c r="E266" s="88" t="s">
        <v>13</v>
      </c>
      <c r="F266" s="197"/>
      <c r="G266" s="197"/>
      <c r="H266" s="52">
        <f t="shared" si="14"/>
        <v>0</v>
      </c>
    </row>
    <row r="267" spans="1:8" ht="51" x14ac:dyDescent="0.25">
      <c r="A267" s="157"/>
      <c r="B267" s="158" t="s">
        <v>454</v>
      </c>
      <c r="C267" s="10" t="s">
        <v>455</v>
      </c>
      <c r="D267" s="34">
        <v>1</v>
      </c>
      <c r="E267" s="88" t="s">
        <v>13</v>
      </c>
      <c r="F267" s="197"/>
      <c r="G267" s="197"/>
      <c r="H267" s="52">
        <f t="shared" si="14"/>
        <v>0</v>
      </c>
    </row>
    <row r="268" spans="1:8" ht="51" x14ac:dyDescent="0.25">
      <c r="A268" s="157"/>
      <c r="B268" s="158" t="s">
        <v>456</v>
      </c>
      <c r="C268" s="10" t="s">
        <v>457</v>
      </c>
      <c r="D268" s="34">
        <v>1</v>
      </c>
      <c r="E268" s="88" t="s">
        <v>13</v>
      </c>
      <c r="F268" s="197"/>
      <c r="G268" s="197"/>
      <c r="H268" s="52">
        <f t="shared" si="14"/>
        <v>0</v>
      </c>
    </row>
    <row r="269" spans="1:8" ht="51" x14ac:dyDescent="0.25">
      <c r="A269" s="157"/>
      <c r="B269" s="158" t="s">
        <v>458</v>
      </c>
      <c r="C269" s="10" t="s">
        <v>459</v>
      </c>
      <c r="D269" s="34">
        <v>1</v>
      </c>
      <c r="E269" s="88" t="s">
        <v>13</v>
      </c>
      <c r="F269" s="197"/>
      <c r="G269" s="197"/>
      <c r="H269" s="52">
        <f t="shared" si="14"/>
        <v>0</v>
      </c>
    </row>
    <row r="270" spans="1:8" ht="25.5" x14ac:dyDescent="0.25">
      <c r="A270" s="157"/>
      <c r="B270" s="158" t="s">
        <v>460</v>
      </c>
      <c r="C270" s="10" t="s">
        <v>461</v>
      </c>
      <c r="D270" s="34">
        <v>4</v>
      </c>
      <c r="E270" s="88" t="s">
        <v>13</v>
      </c>
      <c r="F270" s="197"/>
      <c r="G270" s="197"/>
      <c r="H270" s="52">
        <f t="shared" si="14"/>
        <v>0</v>
      </c>
    </row>
    <row r="271" spans="1:8" x14ac:dyDescent="0.25">
      <c r="A271" s="157"/>
      <c r="B271" s="158" t="s">
        <v>462</v>
      </c>
      <c r="C271" s="10" t="s">
        <v>463</v>
      </c>
      <c r="D271" s="34">
        <v>3</v>
      </c>
      <c r="E271" s="88" t="s">
        <v>13</v>
      </c>
      <c r="F271" s="197"/>
      <c r="G271" s="197"/>
      <c r="H271" s="52">
        <f t="shared" si="14"/>
        <v>0</v>
      </c>
    </row>
    <row r="272" spans="1:8" x14ac:dyDescent="0.25">
      <c r="A272" s="157"/>
      <c r="B272" s="158" t="s">
        <v>464</v>
      </c>
      <c r="C272" s="10" t="s">
        <v>465</v>
      </c>
      <c r="D272" s="34">
        <v>16</v>
      </c>
      <c r="E272" s="88" t="s">
        <v>13</v>
      </c>
      <c r="F272" s="197"/>
      <c r="G272" s="197"/>
      <c r="H272" s="52">
        <f t="shared" si="14"/>
        <v>0</v>
      </c>
    </row>
    <row r="273" spans="1:8" x14ac:dyDescent="0.25">
      <c r="A273" s="157"/>
      <c r="B273" s="158" t="s">
        <v>466</v>
      </c>
      <c r="C273" s="10" t="s">
        <v>467</v>
      </c>
      <c r="D273" s="34">
        <v>1</v>
      </c>
      <c r="E273" s="88" t="s">
        <v>13</v>
      </c>
      <c r="F273" s="197"/>
      <c r="G273" s="197"/>
      <c r="H273" s="52">
        <f t="shared" si="14"/>
        <v>0</v>
      </c>
    </row>
    <row r="274" spans="1:8" ht="38.25" x14ac:dyDescent="0.25">
      <c r="A274" s="157"/>
      <c r="B274" s="158" t="s">
        <v>468</v>
      </c>
      <c r="C274" s="10" t="s">
        <v>469</v>
      </c>
      <c r="D274" s="34">
        <v>300</v>
      </c>
      <c r="E274" s="88" t="s">
        <v>14</v>
      </c>
      <c r="F274" s="197"/>
      <c r="G274" s="197"/>
      <c r="H274" s="52">
        <f t="shared" si="14"/>
        <v>0</v>
      </c>
    </row>
    <row r="275" spans="1:8" x14ac:dyDescent="0.25">
      <c r="A275" s="157"/>
      <c r="B275" s="158" t="s">
        <v>470</v>
      </c>
      <c r="C275" s="114" t="s">
        <v>471</v>
      </c>
      <c r="D275" s="34">
        <v>142</v>
      </c>
      <c r="E275" s="88" t="s">
        <v>32</v>
      </c>
      <c r="F275" s="197"/>
      <c r="G275" s="197"/>
      <c r="H275" s="52">
        <f t="shared" si="14"/>
        <v>0</v>
      </c>
    </row>
    <row r="276" spans="1:8" ht="12.75" customHeight="1" x14ac:dyDescent="0.25">
      <c r="A276" s="213" t="s">
        <v>554</v>
      </c>
      <c r="B276" s="214"/>
      <c r="C276" s="214"/>
      <c r="D276" s="214"/>
      <c r="E276" s="215"/>
      <c r="F276" s="95">
        <f>SUMPRODUCT(F211:F275,D211:D275)</f>
        <v>0</v>
      </c>
      <c r="G276" s="95">
        <f>SUMPRODUCT(G211:G275,D211:D275)</f>
        <v>0</v>
      </c>
      <c r="H276" s="50">
        <f>SUM(H210:H275)</f>
        <v>0</v>
      </c>
    </row>
    <row r="277" spans="1:8" x14ac:dyDescent="0.25">
      <c r="A277" s="48"/>
      <c r="B277" s="128" t="s">
        <v>472</v>
      </c>
      <c r="C277" s="98" t="s">
        <v>566</v>
      </c>
      <c r="D277" s="150"/>
      <c r="E277" s="98"/>
      <c r="F277" s="129"/>
      <c r="G277" s="129"/>
      <c r="H277" s="130"/>
    </row>
    <row r="278" spans="1:8" x14ac:dyDescent="0.25">
      <c r="A278" s="151"/>
      <c r="B278" s="152" t="s">
        <v>126</v>
      </c>
      <c r="C278" s="153" t="s">
        <v>567</v>
      </c>
      <c r="D278" s="31"/>
      <c r="E278" s="161"/>
      <c r="F278" s="19"/>
      <c r="G278" s="19"/>
      <c r="H278" s="41"/>
    </row>
    <row r="279" spans="1:8" ht="25.5" x14ac:dyDescent="0.25">
      <c r="A279" s="157"/>
      <c r="B279" s="156" t="s">
        <v>20</v>
      </c>
      <c r="C279" s="10" t="s">
        <v>555</v>
      </c>
      <c r="D279" s="34">
        <v>2650</v>
      </c>
      <c r="E279" s="88" t="s">
        <v>14</v>
      </c>
      <c r="F279" s="197"/>
      <c r="G279" s="197"/>
      <c r="H279" s="37">
        <f t="shared" ref="H279" si="15">(SUM(F279,G279)*D279)</f>
        <v>0</v>
      </c>
    </row>
    <row r="280" spans="1:8" ht="51" x14ac:dyDescent="0.25">
      <c r="A280" s="157"/>
      <c r="B280" s="156" t="s">
        <v>21</v>
      </c>
      <c r="C280" s="10" t="s">
        <v>473</v>
      </c>
      <c r="D280" s="34">
        <v>1</v>
      </c>
      <c r="E280" s="88" t="s">
        <v>13</v>
      </c>
      <c r="F280" s="197"/>
      <c r="G280" s="197"/>
      <c r="H280" s="37">
        <f t="shared" ref="H280:H298" si="16">(SUM(F280,G280)*D280)</f>
        <v>0</v>
      </c>
    </row>
    <row r="281" spans="1:8" ht="55.5" customHeight="1" x14ac:dyDescent="0.25">
      <c r="A281" s="157"/>
      <c r="B281" s="156" t="s">
        <v>15</v>
      </c>
      <c r="C281" s="10" t="s">
        <v>572</v>
      </c>
      <c r="D281" s="34">
        <v>1</v>
      </c>
      <c r="E281" s="88" t="s">
        <v>13</v>
      </c>
      <c r="F281" s="197"/>
      <c r="G281" s="197"/>
      <c r="H281" s="37">
        <f t="shared" si="16"/>
        <v>0</v>
      </c>
    </row>
    <row r="282" spans="1:8" x14ac:dyDescent="0.25">
      <c r="A282" s="157"/>
      <c r="B282" s="156" t="s">
        <v>16</v>
      </c>
      <c r="C282" s="10" t="s">
        <v>474</v>
      </c>
      <c r="D282" s="159">
        <v>1</v>
      </c>
      <c r="E282" s="88" t="s">
        <v>13</v>
      </c>
      <c r="F282" s="197"/>
      <c r="G282" s="197"/>
      <c r="H282" s="37">
        <f t="shared" si="16"/>
        <v>0</v>
      </c>
    </row>
    <row r="283" spans="1:8" ht="15.75" customHeight="1" x14ac:dyDescent="0.25">
      <c r="A283" s="157"/>
      <c r="B283" s="156" t="s">
        <v>17</v>
      </c>
      <c r="C283" s="10" t="s">
        <v>571</v>
      </c>
      <c r="D283" s="159">
        <v>1</v>
      </c>
      <c r="E283" s="88" t="s">
        <v>13</v>
      </c>
      <c r="F283" s="197"/>
      <c r="G283" s="197"/>
      <c r="H283" s="37">
        <f t="shared" si="16"/>
        <v>0</v>
      </c>
    </row>
    <row r="284" spans="1:8" x14ac:dyDescent="0.25">
      <c r="A284" s="157"/>
      <c r="B284" s="156" t="s">
        <v>18</v>
      </c>
      <c r="C284" s="114" t="s">
        <v>475</v>
      </c>
      <c r="D284" s="159">
        <v>110</v>
      </c>
      <c r="E284" s="88" t="s">
        <v>14</v>
      </c>
      <c r="F284" s="197"/>
      <c r="G284" s="197"/>
      <c r="H284" s="37">
        <f t="shared" si="16"/>
        <v>0</v>
      </c>
    </row>
    <row r="285" spans="1:8" x14ac:dyDescent="0.25">
      <c r="A285" s="157"/>
      <c r="B285" s="156" t="s">
        <v>19</v>
      </c>
      <c r="C285" s="114" t="s">
        <v>476</v>
      </c>
      <c r="D285" s="159">
        <v>26</v>
      </c>
      <c r="E285" s="88" t="s">
        <v>14</v>
      </c>
      <c r="F285" s="197"/>
      <c r="G285" s="197"/>
      <c r="H285" s="37">
        <f t="shared" si="16"/>
        <v>0</v>
      </c>
    </row>
    <row r="286" spans="1:8" x14ac:dyDescent="0.25">
      <c r="A286" s="157"/>
      <c r="B286" s="156" t="s">
        <v>22</v>
      </c>
      <c r="C286" s="114" t="s">
        <v>477</v>
      </c>
      <c r="D286" s="159">
        <v>20</v>
      </c>
      <c r="E286" s="88" t="s">
        <v>13</v>
      </c>
      <c r="F286" s="197"/>
      <c r="G286" s="197"/>
      <c r="H286" s="37">
        <f t="shared" si="16"/>
        <v>0</v>
      </c>
    </row>
    <row r="287" spans="1:8" x14ac:dyDescent="0.25">
      <c r="A287" s="157"/>
      <c r="B287" s="156" t="s">
        <v>34</v>
      </c>
      <c r="C287" s="114" t="s">
        <v>478</v>
      </c>
      <c r="D287" s="34">
        <v>6</v>
      </c>
      <c r="E287" s="88" t="s">
        <v>13</v>
      </c>
      <c r="F287" s="197"/>
      <c r="G287" s="197"/>
      <c r="H287" s="37">
        <f t="shared" si="16"/>
        <v>0</v>
      </c>
    </row>
    <row r="288" spans="1:8" x14ac:dyDescent="0.25">
      <c r="A288" s="157"/>
      <c r="B288" s="156" t="s">
        <v>35</v>
      </c>
      <c r="C288" s="114" t="s">
        <v>479</v>
      </c>
      <c r="D288" s="34">
        <v>8</v>
      </c>
      <c r="E288" s="88" t="s">
        <v>13</v>
      </c>
      <c r="F288" s="197"/>
      <c r="G288" s="197"/>
      <c r="H288" s="37">
        <f t="shared" si="16"/>
        <v>0</v>
      </c>
    </row>
    <row r="289" spans="1:8" x14ac:dyDescent="0.25">
      <c r="A289" s="157"/>
      <c r="B289" s="156" t="s">
        <v>36</v>
      </c>
      <c r="C289" s="114" t="s">
        <v>480</v>
      </c>
      <c r="D289" s="34">
        <v>2</v>
      </c>
      <c r="E289" s="88" t="s">
        <v>13</v>
      </c>
      <c r="F289" s="197"/>
      <c r="G289" s="197"/>
      <c r="H289" s="37">
        <f t="shared" si="16"/>
        <v>0</v>
      </c>
    </row>
    <row r="290" spans="1:8" ht="52.5" customHeight="1" x14ac:dyDescent="0.25">
      <c r="A290" s="157"/>
      <c r="B290" s="156" t="s">
        <v>37</v>
      </c>
      <c r="C290" s="10" t="s">
        <v>573</v>
      </c>
      <c r="D290" s="34">
        <v>23</v>
      </c>
      <c r="E290" s="88" t="s">
        <v>13</v>
      </c>
      <c r="F290" s="197"/>
      <c r="G290" s="197"/>
      <c r="H290" s="37">
        <f t="shared" si="16"/>
        <v>0</v>
      </c>
    </row>
    <row r="291" spans="1:8" ht="25.5" x14ac:dyDescent="0.25">
      <c r="A291" s="157"/>
      <c r="B291" s="156" t="s">
        <v>38</v>
      </c>
      <c r="C291" s="10" t="s">
        <v>481</v>
      </c>
      <c r="D291" s="159">
        <v>55</v>
      </c>
      <c r="E291" s="88" t="s">
        <v>14</v>
      </c>
      <c r="F291" s="197"/>
      <c r="G291" s="197"/>
      <c r="H291" s="37">
        <f t="shared" si="16"/>
        <v>0</v>
      </c>
    </row>
    <row r="292" spans="1:8" ht="25.5" x14ac:dyDescent="0.25">
      <c r="A292" s="157"/>
      <c r="B292" s="156" t="s">
        <v>39</v>
      </c>
      <c r="C292" s="10" t="s">
        <v>482</v>
      </c>
      <c r="D292" s="29">
        <v>20</v>
      </c>
      <c r="E292" s="36" t="s">
        <v>13</v>
      </c>
      <c r="F292" s="197"/>
      <c r="G292" s="197"/>
      <c r="H292" s="37">
        <f t="shared" si="16"/>
        <v>0</v>
      </c>
    </row>
    <row r="293" spans="1:8" ht="25.5" x14ac:dyDescent="0.25">
      <c r="A293" s="157"/>
      <c r="B293" s="156" t="s">
        <v>40</v>
      </c>
      <c r="C293" s="10" t="s">
        <v>483</v>
      </c>
      <c r="D293" s="29">
        <v>9</v>
      </c>
      <c r="E293" s="36" t="s">
        <v>13</v>
      </c>
      <c r="F293" s="197"/>
      <c r="G293" s="197"/>
      <c r="H293" s="37">
        <f t="shared" si="16"/>
        <v>0</v>
      </c>
    </row>
    <row r="294" spans="1:8" x14ac:dyDescent="0.25">
      <c r="A294" s="157"/>
      <c r="B294" s="156" t="s">
        <v>41</v>
      </c>
      <c r="C294" s="10" t="s">
        <v>484</v>
      </c>
      <c r="D294" s="28">
        <v>1</v>
      </c>
      <c r="E294" s="36" t="s">
        <v>13</v>
      </c>
      <c r="F294" s="197"/>
      <c r="G294" s="197"/>
      <c r="H294" s="37">
        <f t="shared" si="16"/>
        <v>0</v>
      </c>
    </row>
    <row r="295" spans="1:8" ht="25.5" x14ac:dyDescent="0.25">
      <c r="A295" s="157"/>
      <c r="B295" s="156" t="s">
        <v>42</v>
      </c>
      <c r="C295" s="10" t="s">
        <v>574</v>
      </c>
      <c r="D295" s="34">
        <v>2</v>
      </c>
      <c r="E295" s="88" t="s">
        <v>13</v>
      </c>
      <c r="F295" s="197"/>
      <c r="G295" s="197"/>
      <c r="H295" s="37">
        <f t="shared" si="16"/>
        <v>0</v>
      </c>
    </row>
    <row r="296" spans="1:8" x14ac:dyDescent="0.25">
      <c r="A296" s="157"/>
      <c r="B296" s="156" t="s">
        <v>43</v>
      </c>
      <c r="C296" s="10" t="s">
        <v>463</v>
      </c>
      <c r="D296" s="34">
        <v>2</v>
      </c>
      <c r="E296" s="88" t="s">
        <v>13</v>
      </c>
      <c r="F296" s="197"/>
      <c r="G296" s="197"/>
      <c r="H296" s="37">
        <f t="shared" si="16"/>
        <v>0</v>
      </c>
    </row>
    <row r="297" spans="1:8" ht="25.5" x14ac:dyDescent="0.25">
      <c r="A297" s="157"/>
      <c r="B297" s="156" t="s">
        <v>44</v>
      </c>
      <c r="C297" s="10" t="s">
        <v>485</v>
      </c>
      <c r="D297" s="34">
        <v>20</v>
      </c>
      <c r="E297" s="88" t="s">
        <v>13</v>
      </c>
      <c r="F297" s="197"/>
      <c r="G297" s="197"/>
      <c r="H297" s="37">
        <f t="shared" si="16"/>
        <v>0</v>
      </c>
    </row>
    <row r="298" spans="1:8" ht="25.5" x14ac:dyDescent="0.25">
      <c r="A298" s="157"/>
      <c r="B298" s="156" t="s">
        <v>33</v>
      </c>
      <c r="C298" s="10" t="s">
        <v>486</v>
      </c>
      <c r="D298" s="34">
        <v>50</v>
      </c>
      <c r="E298" s="167" t="s">
        <v>14</v>
      </c>
      <c r="F298" s="197"/>
      <c r="G298" s="197"/>
      <c r="H298" s="37">
        <f t="shared" si="16"/>
        <v>0</v>
      </c>
    </row>
    <row r="299" spans="1:8" x14ac:dyDescent="0.25">
      <c r="A299" s="151"/>
      <c r="B299" s="160" t="s">
        <v>139</v>
      </c>
      <c r="C299" s="153" t="s">
        <v>487</v>
      </c>
      <c r="D299" s="31"/>
      <c r="E299" s="161"/>
      <c r="F299" s="16"/>
      <c r="G299" s="16"/>
      <c r="H299" s="41"/>
    </row>
    <row r="300" spans="1:8" x14ac:dyDescent="0.25">
      <c r="A300" s="157"/>
      <c r="B300" s="158" t="s">
        <v>23</v>
      </c>
      <c r="C300" s="168" t="s">
        <v>488</v>
      </c>
      <c r="D300" s="28">
        <v>9</v>
      </c>
      <c r="E300" s="36" t="s">
        <v>13</v>
      </c>
      <c r="F300" s="197"/>
      <c r="G300" s="197"/>
      <c r="H300" s="37">
        <f>(SUM(F300,G300)*D300)</f>
        <v>0</v>
      </c>
    </row>
    <row r="301" spans="1:8" x14ac:dyDescent="0.25">
      <c r="A301" s="157"/>
      <c r="B301" s="158" t="s">
        <v>24</v>
      </c>
      <c r="C301" s="168" t="s">
        <v>489</v>
      </c>
      <c r="D301" s="28">
        <v>14</v>
      </c>
      <c r="E301" s="36" t="s">
        <v>13</v>
      </c>
      <c r="F301" s="197"/>
      <c r="G301" s="197"/>
      <c r="H301" s="37">
        <f t="shared" ref="H301:H307" si="17">(SUM(F301,G301)*D301)</f>
        <v>0</v>
      </c>
    </row>
    <row r="302" spans="1:8" ht="25.5" x14ac:dyDescent="0.25">
      <c r="A302" s="157"/>
      <c r="B302" s="158" t="s">
        <v>25</v>
      </c>
      <c r="C302" s="10" t="s">
        <v>490</v>
      </c>
      <c r="D302" s="34">
        <v>2400</v>
      </c>
      <c r="E302" s="88" t="s">
        <v>14</v>
      </c>
      <c r="F302" s="197"/>
      <c r="G302" s="197"/>
      <c r="H302" s="37">
        <f t="shared" si="17"/>
        <v>0</v>
      </c>
    </row>
    <row r="303" spans="1:8" ht="38.25" x14ac:dyDescent="0.25">
      <c r="A303" s="157"/>
      <c r="B303" s="158" t="s">
        <v>26</v>
      </c>
      <c r="C303" s="10" t="s">
        <v>491</v>
      </c>
      <c r="D303" s="34">
        <v>1</v>
      </c>
      <c r="E303" s="88" t="s">
        <v>13</v>
      </c>
      <c r="F303" s="197"/>
      <c r="G303" s="197"/>
      <c r="H303" s="37">
        <f t="shared" si="17"/>
        <v>0</v>
      </c>
    </row>
    <row r="304" spans="1:8" x14ac:dyDescent="0.25">
      <c r="A304" s="157"/>
      <c r="B304" s="158" t="s">
        <v>27</v>
      </c>
      <c r="C304" s="10" t="s">
        <v>492</v>
      </c>
      <c r="D304" s="34">
        <v>4</v>
      </c>
      <c r="E304" s="88" t="s">
        <v>13</v>
      </c>
      <c r="F304" s="197"/>
      <c r="G304" s="197"/>
      <c r="H304" s="37">
        <f t="shared" si="17"/>
        <v>0</v>
      </c>
    </row>
    <row r="305" spans="1:8" x14ac:dyDescent="0.25">
      <c r="A305" s="157"/>
      <c r="B305" s="158" t="s">
        <v>28</v>
      </c>
      <c r="C305" s="10" t="s">
        <v>493</v>
      </c>
      <c r="D305" s="34">
        <v>80</v>
      </c>
      <c r="E305" s="88" t="s">
        <v>13</v>
      </c>
      <c r="F305" s="197"/>
      <c r="G305" s="197"/>
      <c r="H305" s="37">
        <f t="shared" si="17"/>
        <v>0</v>
      </c>
    </row>
    <row r="306" spans="1:8" x14ac:dyDescent="0.25">
      <c r="A306" s="157"/>
      <c r="B306" s="158" t="s">
        <v>29</v>
      </c>
      <c r="C306" s="10" t="s">
        <v>494</v>
      </c>
      <c r="D306" s="34">
        <v>80</v>
      </c>
      <c r="E306" s="88" t="s">
        <v>13</v>
      </c>
      <c r="F306" s="197"/>
      <c r="G306" s="197"/>
      <c r="H306" s="37">
        <f t="shared" si="17"/>
        <v>0</v>
      </c>
    </row>
    <row r="307" spans="1:8" x14ac:dyDescent="0.25">
      <c r="A307" s="157"/>
      <c r="B307" s="158" t="s">
        <v>30</v>
      </c>
      <c r="C307" s="169" t="s">
        <v>495</v>
      </c>
      <c r="D307" s="34">
        <v>2</v>
      </c>
      <c r="E307" s="88" t="s">
        <v>13</v>
      </c>
      <c r="F307" s="197"/>
      <c r="G307" s="197"/>
      <c r="H307" s="37">
        <f t="shared" si="17"/>
        <v>0</v>
      </c>
    </row>
    <row r="308" spans="1:8" ht="12.75" customHeight="1" x14ac:dyDescent="0.25">
      <c r="A308" s="213" t="s">
        <v>556</v>
      </c>
      <c r="B308" s="214"/>
      <c r="C308" s="214"/>
      <c r="D308" s="214"/>
      <c r="E308" s="215"/>
      <c r="F308" s="95">
        <f>SUMPRODUCT(F279:F307,D279:D307)</f>
        <v>0</v>
      </c>
      <c r="G308" s="95">
        <f>SUMPRODUCT(G279:G307,D279:D307)</f>
        <v>0</v>
      </c>
      <c r="H308" s="50">
        <f>SUM(H279:H307)</f>
        <v>0</v>
      </c>
    </row>
    <row r="309" spans="1:8" x14ac:dyDescent="0.25">
      <c r="A309" s="48"/>
      <c r="B309" s="128" t="s">
        <v>496</v>
      </c>
      <c r="C309" s="98" t="s">
        <v>497</v>
      </c>
      <c r="D309" s="150"/>
      <c r="E309" s="98"/>
      <c r="F309" s="129"/>
      <c r="G309" s="129"/>
      <c r="H309" s="130"/>
    </row>
    <row r="310" spans="1:8" x14ac:dyDescent="0.25">
      <c r="A310" s="151"/>
      <c r="B310" s="170" t="s">
        <v>126</v>
      </c>
      <c r="C310" s="62" t="s">
        <v>498</v>
      </c>
      <c r="D310" s="105"/>
      <c r="E310" s="171"/>
      <c r="F310" s="172"/>
      <c r="G310" s="172"/>
      <c r="H310" s="41"/>
    </row>
    <row r="311" spans="1:8" ht="25.5" x14ac:dyDescent="0.25">
      <c r="A311" s="157"/>
      <c r="B311" s="156" t="s">
        <v>20</v>
      </c>
      <c r="C311" s="10" t="s">
        <v>490</v>
      </c>
      <c r="D311" s="135">
        <v>1750</v>
      </c>
      <c r="E311" s="82" t="s">
        <v>14</v>
      </c>
      <c r="F311" s="197"/>
      <c r="G311" s="197"/>
      <c r="H311" s="37">
        <f>(SUM(F311,G311)*D311)</f>
        <v>0</v>
      </c>
    </row>
    <row r="312" spans="1:8" ht="25.5" x14ac:dyDescent="0.25">
      <c r="A312" s="157"/>
      <c r="B312" s="156" t="s">
        <v>21</v>
      </c>
      <c r="C312" s="10" t="s">
        <v>499</v>
      </c>
      <c r="D312" s="34">
        <v>1</v>
      </c>
      <c r="E312" s="88" t="s">
        <v>13</v>
      </c>
      <c r="F312" s="197"/>
      <c r="G312" s="197"/>
      <c r="H312" s="37">
        <f t="shared" ref="H312:H325" si="18">(SUM(F312,G312)*D312)</f>
        <v>0</v>
      </c>
    </row>
    <row r="313" spans="1:8" x14ac:dyDescent="0.25">
      <c r="A313" s="157"/>
      <c r="B313" s="156" t="s">
        <v>15</v>
      </c>
      <c r="C313" s="10" t="s">
        <v>492</v>
      </c>
      <c r="D313" s="135">
        <v>2</v>
      </c>
      <c r="E313" s="82" t="s">
        <v>13</v>
      </c>
      <c r="F313" s="197"/>
      <c r="G313" s="197"/>
      <c r="H313" s="37">
        <f t="shared" si="18"/>
        <v>0</v>
      </c>
    </row>
    <row r="314" spans="1:8" x14ac:dyDescent="0.25">
      <c r="A314" s="157"/>
      <c r="B314" s="156" t="s">
        <v>16</v>
      </c>
      <c r="C314" s="10" t="s">
        <v>500</v>
      </c>
      <c r="D314" s="135">
        <v>2</v>
      </c>
      <c r="E314" s="82" t="s">
        <v>13</v>
      </c>
      <c r="F314" s="197"/>
      <c r="G314" s="197"/>
      <c r="H314" s="37">
        <f t="shared" si="18"/>
        <v>0</v>
      </c>
    </row>
    <row r="315" spans="1:8" x14ac:dyDescent="0.25">
      <c r="A315" s="157"/>
      <c r="B315" s="156" t="s">
        <v>17</v>
      </c>
      <c r="C315" s="10" t="s">
        <v>501</v>
      </c>
      <c r="D315" s="135">
        <v>50</v>
      </c>
      <c r="E315" s="82" t="s">
        <v>14</v>
      </c>
      <c r="F315" s="197"/>
      <c r="G315" s="197"/>
      <c r="H315" s="37">
        <f t="shared" si="18"/>
        <v>0</v>
      </c>
    </row>
    <row r="316" spans="1:8" x14ac:dyDescent="0.25">
      <c r="A316" s="157"/>
      <c r="B316" s="156" t="s">
        <v>18</v>
      </c>
      <c r="C316" s="10" t="s">
        <v>502</v>
      </c>
      <c r="D316" s="135">
        <v>50</v>
      </c>
      <c r="E316" s="82" t="s">
        <v>14</v>
      </c>
      <c r="F316" s="197"/>
      <c r="G316" s="197"/>
      <c r="H316" s="37">
        <f t="shared" si="18"/>
        <v>0</v>
      </c>
    </row>
    <row r="317" spans="1:8" x14ac:dyDescent="0.25">
      <c r="A317" s="157"/>
      <c r="B317" s="156" t="s">
        <v>19</v>
      </c>
      <c r="C317" s="10" t="s">
        <v>503</v>
      </c>
      <c r="D317" s="135">
        <v>50</v>
      </c>
      <c r="E317" s="82" t="s">
        <v>14</v>
      </c>
      <c r="F317" s="197"/>
      <c r="G317" s="197"/>
      <c r="H317" s="37">
        <f t="shared" si="18"/>
        <v>0</v>
      </c>
    </row>
    <row r="318" spans="1:8" x14ac:dyDescent="0.25">
      <c r="A318" s="157"/>
      <c r="B318" s="156" t="s">
        <v>22</v>
      </c>
      <c r="C318" s="10" t="s">
        <v>504</v>
      </c>
      <c r="D318" s="135">
        <v>15</v>
      </c>
      <c r="E318" s="82" t="s">
        <v>14</v>
      </c>
      <c r="F318" s="197"/>
      <c r="G318" s="197"/>
      <c r="H318" s="37">
        <f t="shared" si="18"/>
        <v>0</v>
      </c>
    </row>
    <row r="319" spans="1:8" x14ac:dyDescent="0.25">
      <c r="A319" s="157"/>
      <c r="B319" s="156" t="s">
        <v>34</v>
      </c>
      <c r="C319" s="10" t="s">
        <v>505</v>
      </c>
      <c r="D319" s="135"/>
      <c r="E319" s="82"/>
      <c r="F319" s="202"/>
      <c r="G319" s="202"/>
      <c r="H319" s="44"/>
    </row>
    <row r="320" spans="1:8" ht="17.25" customHeight="1" x14ac:dyDescent="0.25">
      <c r="A320" s="157"/>
      <c r="B320" s="156" t="s">
        <v>506</v>
      </c>
      <c r="C320" s="10" t="s">
        <v>507</v>
      </c>
      <c r="D320" s="34">
        <v>10</v>
      </c>
      <c r="E320" s="88" t="s">
        <v>13</v>
      </c>
      <c r="F320" s="197"/>
      <c r="G320" s="197"/>
      <c r="H320" s="37">
        <f t="shared" si="18"/>
        <v>0</v>
      </c>
    </row>
    <row r="321" spans="1:8" x14ac:dyDescent="0.25">
      <c r="A321" s="155"/>
      <c r="B321" s="156" t="s">
        <v>35</v>
      </c>
      <c r="C321" s="114" t="s">
        <v>508</v>
      </c>
      <c r="D321" s="34"/>
      <c r="E321" s="88"/>
      <c r="F321" s="202"/>
      <c r="G321" s="202"/>
      <c r="H321" s="44"/>
    </row>
    <row r="322" spans="1:8" x14ac:dyDescent="0.25">
      <c r="A322" s="157"/>
      <c r="B322" s="156" t="s">
        <v>509</v>
      </c>
      <c r="C322" s="114" t="s">
        <v>510</v>
      </c>
      <c r="D322" s="135">
        <v>1</v>
      </c>
      <c r="E322" s="82" t="s">
        <v>13</v>
      </c>
      <c r="F322" s="197"/>
      <c r="G322" s="197"/>
      <c r="H322" s="37">
        <f t="shared" si="18"/>
        <v>0</v>
      </c>
    </row>
    <row r="323" spans="1:8" x14ac:dyDescent="0.25">
      <c r="A323" s="157"/>
      <c r="B323" s="156" t="s">
        <v>511</v>
      </c>
      <c r="C323" s="114" t="s">
        <v>512</v>
      </c>
      <c r="D323" s="135">
        <v>1</v>
      </c>
      <c r="E323" s="82" t="s">
        <v>13</v>
      </c>
      <c r="F323" s="197"/>
      <c r="G323" s="197"/>
      <c r="H323" s="37">
        <f t="shared" si="18"/>
        <v>0</v>
      </c>
    </row>
    <row r="324" spans="1:8" x14ac:dyDescent="0.25">
      <c r="A324" s="157"/>
      <c r="B324" s="156" t="s">
        <v>36</v>
      </c>
      <c r="C324" s="114" t="s">
        <v>494</v>
      </c>
      <c r="D324" s="135">
        <v>30</v>
      </c>
      <c r="E324" s="82" t="s">
        <v>13</v>
      </c>
      <c r="F324" s="197"/>
      <c r="G324" s="197"/>
      <c r="H324" s="37">
        <f t="shared" si="18"/>
        <v>0</v>
      </c>
    </row>
    <row r="325" spans="1:8" x14ac:dyDescent="0.25">
      <c r="A325" s="157"/>
      <c r="B325" s="156" t="s">
        <v>37</v>
      </c>
      <c r="C325" s="169" t="s">
        <v>513</v>
      </c>
      <c r="D325" s="135">
        <v>20</v>
      </c>
      <c r="E325" s="82" t="s">
        <v>13</v>
      </c>
      <c r="F325" s="197"/>
      <c r="G325" s="197"/>
      <c r="H325" s="37">
        <f t="shared" si="18"/>
        <v>0</v>
      </c>
    </row>
    <row r="326" spans="1:8" ht="12.75" customHeight="1" x14ac:dyDescent="0.25">
      <c r="A326" s="213" t="s">
        <v>557</v>
      </c>
      <c r="B326" s="214"/>
      <c r="C326" s="214"/>
      <c r="D326" s="214"/>
      <c r="E326" s="215"/>
      <c r="F326" s="95">
        <f>SUMPRODUCT(F311:F325,D311:D325)</f>
        <v>0</v>
      </c>
      <c r="G326" s="95">
        <f>SUMPRODUCT(G311:G325,D311:D325)</f>
        <v>0</v>
      </c>
      <c r="H326" s="50">
        <f>SUM(H311:H325)</f>
        <v>0</v>
      </c>
    </row>
    <row r="327" spans="1:8" x14ac:dyDescent="0.25">
      <c r="A327" s="49"/>
      <c r="B327" s="97" t="s">
        <v>514</v>
      </c>
      <c r="C327" s="98" t="s">
        <v>515</v>
      </c>
      <c r="D327" s="99"/>
      <c r="E327" s="100"/>
      <c r="F327" s="101"/>
      <c r="G327" s="101"/>
      <c r="H327" s="102"/>
    </row>
    <row r="328" spans="1:8" x14ac:dyDescent="0.25">
      <c r="A328" s="151"/>
      <c r="B328" s="170" t="s">
        <v>126</v>
      </c>
      <c r="C328" s="62" t="s">
        <v>516</v>
      </c>
      <c r="D328" s="173"/>
      <c r="E328" s="171"/>
      <c r="F328" s="172"/>
      <c r="G328" s="172"/>
      <c r="H328" s="41"/>
    </row>
    <row r="329" spans="1:8" ht="25.5" x14ac:dyDescent="0.25">
      <c r="A329" s="157"/>
      <c r="B329" s="174" t="s">
        <v>20</v>
      </c>
      <c r="C329" s="114" t="s">
        <v>517</v>
      </c>
      <c r="D329" s="175">
        <v>2</v>
      </c>
      <c r="E329" s="167" t="s">
        <v>13</v>
      </c>
      <c r="F329" s="197"/>
      <c r="G329" s="197"/>
      <c r="H329" s="37">
        <f>(SUM(F329,G329)*D329)</f>
        <v>0</v>
      </c>
    </row>
    <row r="330" spans="1:8" ht="25.5" x14ac:dyDescent="0.25">
      <c r="A330" s="157"/>
      <c r="B330" s="174" t="s">
        <v>21</v>
      </c>
      <c r="C330" s="114" t="s">
        <v>518</v>
      </c>
      <c r="D330" s="175">
        <v>1</v>
      </c>
      <c r="E330" s="88" t="s">
        <v>14</v>
      </c>
      <c r="F330" s="197"/>
      <c r="G330" s="197"/>
      <c r="H330" s="37">
        <f t="shared" ref="H330:H337" si="19">(SUM(F330,G330)*D330)</f>
        <v>0</v>
      </c>
    </row>
    <row r="331" spans="1:8" x14ac:dyDescent="0.25">
      <c r="A331" s="157"/>
      <c r="B331" s="174" t="s">
        <v>15</v>
      </c>
      <c r="C331" s="114" t="s">
        <v>519</v>
      </c>
      <c r="D331" s="176">
        <v>150</v>
      </c>
      <c r="E331" s="82" t="s">
        <v>14</v>
      </c>
      <c r="F331" s="197"/>
      <c r="G331" s="197"/>
      <c r="H331" s="37">
        <f t="shared" si="19"/>
        <v>0</v>
      </c>
    </row>
    <row r="332" spans="1:8" ht="25.5" x14ac:dyDescent="0.25">
      <c r="A332" s="157"/>
      <c r="B332" s="174" t="s">
        <v>16</v>
      </c>
      <c r="C332" s="114" t="s">
        <v>481</v>
      </c>
      <c r="D332" s="177">
        <v>35</v>
      </c>
      <c r="E332" s="82" t="s">
        <v>13</v>
      </c>
      <c r="F332" s="197"/>
      <c r="G332" s="197"/>
      <c r="H332" s="37">
        <f t="shared" si="19"/>
        <v>0</v>
      </c>
    </row>
    <row r="333" spans="1:8" ht="25.5" x14ac:dyDescent="0.25">
      <c r="A333" s="157"/>
      <c r="B333" s="174" t="s">
        <v>17</v>
      </c>
      <c r="C333" s="114" t="s">
        <v>520</v>
      </c>
      <c r="D333" s="177">
        <v>38</v>
      </c>
      <c r="E333" s="82" t="s">
        <v>14</v>
      </c>
      <c r="F333" s="197"/>
      <c r="G333" s="197"/>
      <c r="H333" s="37">
        <f t="shared" si="19"/>
        <v>0</v>
      </c>
    </row>
    <row r="334" spans="1:8" ht="25.5" x14ac:dyDescent="0.25">
      <c r="A334" s="157"/>
      <c r="B334" s="174" t="s">
        <v>18</v>
      </c>
      <c r="C334" s="114" t="s">
        <v>521</v>
      </c>
      <c r="D334" s="177">
        <v>2</v>
      </c>
      <c r="E334" s="82" t="s">
        <v>13</v>
      </c>
      <c r="F334" s="197"/>
      <c r="G334" s="197"/>
      <c r="H334" s="37">
        <f t="shared" si="19"/>
        <v>0</v>
      </c>
    </row>
    <row r="335" spans="1:8" x14ac:dyDescent="0.25">
      <c r="A335" s="157"/>
      <c r="B335" s="174" t="s">
        <v>19</v>
      </c>
      <c r="C335" s="138" t="s">
        <v>522</v>
      </c>
      <c r="D335" s="177">
        <v>1</v>
      </c>
      <c r="E335" s="82" t="s">
        <v>13</v>
      </c>
      <c r="F335" s="197"/>
      <c r="G335" s="197"/>
      <c r="H335" s="37">
        <f t="shared" si="19"/>
        <v>0</v>
      </c>
    </row>
    <row r="336" spans="1:8" x14ac:dyDescent="0.25">
      <c r="A336" s="157"/>
      <c r="B336" s="174" t="s">
        <v>22</v>
      </c>
      <c r="C336" s="138" t="s">
        <v>523</v>
      </c>
      <c r="D336" s="177">
        <v>30</v>
      </c>
      <c r="E336" s="88" t="s">
        <v>13</v>
      </c>
      <c r="F336" s="197"/>
      <c r="G336" s="197"/>
      <c r="H336" s="37">
        <f t="shared" si="19"/>
        <v>0</v>
      </c>
    </row>
    <row r="337" spans="1:8" x14ac:dyDescent="0.25">
      <c r="A337" s="157"/>
      <c r="B337" s="174" t="s">
        <v>34</v>
      </c>
      <c r="C337" s="138" t="s">
        <v>524</v>
      </c>
      <c r="D337" s="177">
        <v>150</v>
      </c>
      <c r="E337" s="88" t="s">
        <v>13</v>
      </c>
      <c r="F337" s="69" t="s">
        <v>569</v>
      </c>
      <c r="G337" s="197"/>
      <c r="H337" s="37">
        <f t="shared" si="19"/>
        <v>0</v>
      </c>
    </row>
    <row r="338" spans="1:8" x14ac:dyDescent="0.25">
      <c r="A338" s="151"/>
      <c r="B338" s="170" t="s">
        <v>139</v>
      </c>
      <c r="C338" s="62" t="s">
        <v>525</v>
      </c>
      <c r="D338" s="173"/>
      <c r="E338" s="171"/>
      <c r="F338" s="172"/>
      <c r="G338" s="172"/>
      <c r="H338" s="41"/>
    </row>
    <row r="339" spans="1:8" x14ac:dyDescent="0.25">
      <c r="A339" s="157"/>
      <c r="B339" s="174" t="s">
        <v>23</v>
      </c>
      <c r="C339" s="178" t="s">
        <v>526</v>
      </c>
      <c r="D339" s="179">
        <v>1</v>
      </c>
      <c r="E339" s="167" t="s">
        <v>13</v>
      </c>
      <c r="F339" s="197"/>
      <c r="G339" s="197"/>
      <c r="H339" s="37">
        <f>(SUM(F339,G339)*D339)</f>
        <v>0</v>
      </c>
    </row>
    <row r="340" spans="1:8" x14ac:dyDescent="0.25">
      <c r="A340" s="157"/>
      <c r="B340" s="174" t="s">
        <v>24</v>
      </c>
      <c r="C340" s="114" t="s">
        <v>527</v>
      </c>
      <c r="D340" s="176">
        <v>90</v>
      </c>
      <c r="E340" s="88" t="s">
        <v>14</v>
      </c>
      <c r="F340" s="197"/>
      <c r="G340" s="197"/>
      <c r="H340" s="37">
        <f t="shared" ref="H340:H347" si="20">(SUM(F340,G340)*D340)</f>
        <v>0</v>
      </c>
    </row>
    <row r="341" spans="1:8" x14ac:dyDescent="0.25">
      <c r="A341" s="157"/>
      <c r="B341" s="174" t="s">
        <v>25</v>
      </c>
      <c r="C341" s="138" t="s">
        <v>528</v>
      </c>
      <c r="D341" s="177">
        <v>20</v>
      </c>
      <c r="E341" s="82" t="s">
        <v>14</v>
      </c>
      <c r="F341" s="197"/>
      <c r="G341" s="197"/>
      <c r="H341" s="37">
        <f t="shared" si="20"/>
        <v>0</v>
      </c>
    </row>
    <row r="342" spans="1:8" x14ac:dyDescent="0.25">
      <c r="A342" s="157"/>
      <c r="B342" s="174" t="s">
        <v>26</v>
      </c>
      <c r="C342" s="138" t="s">
        <v>529</v>
      </c>
      <c r="D342" s="177">
        <v>6</v>
      </c>
      <c r="E342" s="82" t="s">
        <v>13</v>
      </c>
      <c r="F342" s="197"/>
      <c r="G342" s="197"/>
      <c r="H342" s="37">
        <f t="shared" si="20"/>
        <v>0</v>
      </c>
    </row>
    <row r="343" spans="1:8" ht="25.5" customHeight="1" x14ac:dyDescent="0.25">
      <c r="A343" s="157"/>
      <c r="B343" s="174" t="s">
        <v>27</v>
      </c>
      <c r="C343" s="180" t="s">
        <v>530</v>
      </c>
      <c r="D343" s="177">
        <v>800</v>
      </c>
      <c r="E343" s="82" t="s">
        <v>14</v>
      </c>
      <c r="F343" s="197"/>
      <c r="G343" s="197"/>
      <c r="H343" s="37">
        <f t="shared" si="20"/>
        <v>0</v>
      </c>
    </row>
    <row r="344" spans="1:8" x14ac:dyDescent="0.25">
      <c r="A344" s="157"/>
      <c r="B344" s="174" t="s">
        <v>28</v>
      </c>
      <c r="C344" s="180" t="s">
        <v>531</v>
      </c>
      <c r="D344" s="177">
        <v>16</v>
      </c>
      <c r="E344" s="82" t="s">
        <v>13</v>
      </c>
      <c r="F344" s="197"/>
      <c r="G344" s="197"/>
      <c r="H344" s="37">
        <f t="shared" si="20"/>
        <v>0</v>
      </c>
    </row>
    <row r="345" spans="1:8" x14ac:dyDescent="0.25">
      <c r="A345" s="157"/>
      <c r="B345" s="174" t="s">
        <v>29</v>
      </c>
      <c r="C345" s="180" t="s">
        <v>532</v>
      </c>
      <c r="D345" s="177">
        <v>1</v>
      </c>
      <c r="E345" s="82" t="s">
        <v>13</v>
      </c>
      <c r="F345" s="197"/>
      <c r="G345" s="197"/>
      <c r="H345" s="37">
        <f t="shared" si="20"/>
        <v>0</v>
      </c>
    </row>
    <row r="346" spans="1:8" x14ac:dyDescent="0.25">
      <c r="A346" s="157"/>
      <c r="B346" s="174" t="s">
        <v>30</v>
      </c>
      <c r="C346" s="114" t="s">
        <v>533</v>
      </c>
      <c r="D346" s="176">
        <v>1</v>
      </c>
      <c r="E346" s="88" t="s">
        <v>13</v>
      </c>
      <c r="F346" s="197"/>
      <c r="G346" s="197"/>
      <c r="H346" s="37">
        <f t="shared" si="20"/>
        <v>0</v>
      </c>
    </row>
    <row r="347" spans="1:8" x14ac:dyDescent="0.25">
      <c r="A347" s="157"/>
      <c r="B347" s="174" t="s">
        <v>45</v>
      </c>
      <c r="C347" s="178" t="s">
        <v>534</v>
      </c>
      <c r="D347" s="175">
        <v>3</v>
      </c>
      <c r="E347" s="88" t="s">
        <v>13</v>
      </c>
      <c r="F347" s="197"/>
      <c r="G347" s="197"/>
      <c r="H347" s="37">
        <f t="shared" si="20"/>
        <v>0</v>
      </c>
    </row>
    <row r="348" spans="1:8" x14ac:dyDescent="0.25">
      <c r="A348" s="151"/>
      <c r="B348" s="170" t="s">
        <v>143</v>
      </c>
      <c r="C348" s="62" t="s">
        <v>535</v>
      </c>
      <c r="D348" s="105"/>
      <c r="E348" s="171"/>
      <c r="F348" s="140"/>
      <c r="G348" s="140"/>
      <c r="H348" s="41"/>
    </row>
    <row r="349" spans="1:8" x14ac:dyDescent="0.25">
      <c r="A349" s="157"/>
      <c r="B349" s="181" t="s">
        <v>55</v>
      </c>
      <c r="C349" s="110" t="s">
        <v>536</v>
      </c>
      <c r="D349" s="177">
        <v>16</v>
      </c>
      <c r="E349" s="175" t="s">
        <v>13</v>
      </c>
      <c r="F349" s="197"/>
      <c r="G349" s="197"/>
      <c r="H349" s="37">
        <f>(SUM(F349,G349)*D349)</f>
        <v>0</v>
      </c>
    </row>
    <row r="350" spans="1:8" x14ac:dyDescent="0.25">
      <c r="A350" s="157"/>
      <c r="B350" s="181" t="s">
        <v>56</v>
      </c>
      <c r="C350" s="114" t="s">
        <v>568</v>
      </c>
      <c r="D350" s="176">
        <v>12</v>
      </c>
      <c r="E350" s="175" t="s">
        <v>13</v>
      </c>
      <c r="F350" s="197"/>
      <c r="G350" s="197"/>
      <c r="H350" s="37">
        <f t="shared" ref="H350:H352" si="21">(SUM(F350,G350)*D350)</f>
        <v>0</v>
      </c>
    </row>
    <row r="351" spans="1:8" x14ac:dyDescent="0.25">
      <c r="A351" s="157"/>
      <c r="B351" s="181" t="s">
        <v>57</v>
      </c>
      <c r="C351" s="114" t="s">
        <v>519</v>
      </c>
      <c r="D351" s="176">
        <v>40</v>
      </c>
      <c r="E351" s="175" t="s">
        <v>13</v>
      </c>
      <c r="F351" s="197"/>
      <c r="G351" s="197"/>
      <c r="H351" s="37">
        <f t="shared" si="21"/>
        <v>0</v>
      </c>
    </row>
    <row r="352" spans="1:8" x14ac:dyDescent="0.25">
      <c r="A352" s="157"/>
      <c r="B352" s="181" t="s">
        <v>58</v>
      </c>
      <c r="C352" s="35" t="s">
        <v>537</v>
      </c>
      <c r="D352" s="177">
        <v>80</v>
      </c>
      <c r="E352" s="175" t="s">
        <v>13</v>
      </c>
      <c r="F352" s="197"/>
      <c r="G352" s="197"/>
      <c r="H352" s="37">
        <f t="shared" si="21"/>
        <v>0</v>
      </c>
    </row>
    <row r="353" spans="1:8" ht="12.75" customHeight="1" x14ac:dyDescent="0.25">
      <c r="A353" s="213" t="s">
        <v>558</v>
      </c>
      <c r="B353" s="214"/>
      <c r="C353" s="214"/>
      <c r="D353" s="214"/>
      <c r="E353" s="215"/>
      <c r="F353" s="95">
        <f>SUMPRODUCT(F329:F352,D329:D352)</f>
        <v>0</v>
      </c>
      <c r="G353" s="95">
        <f>SUMPRODUCT(G329:G352,D329:D352)</f>
        <v>0</v>
      </c>
      <c r="H353" s="50">
        <f>SUM(H328:H352)</f>
        <v>0</v>
      </c>
    </row>
    <row r="354" spans="1:8" x14ac:dyDescent="0.25">
      <c r="A354" s="182"/>
      <c r="B354" s="183" t="s">
        <v>538</v>
      </c>
      <c r="C354" s="98" t="s">
        <v>539</v>
      </c>
      <c r="D354" s="99"/>
      <c r="E354" s="184"/>
      <c r="F354" s="185"/>
      <c r="G354" s="185"/>
      <c r="H354" s="51"/>
    </row>
    <row r="355" spans="1:8" x14ac:dyDescent="0.25">
      <c r="A355" s="157"/>
      <c r="B355" s="174" t="s">
        <v>20</v>
      </c>
      <c r="C355" s="138" t="s">
        <v>540</v>
      </c>
      <c r="D355" s="135">
        <v>610</v>
      </c>
      <c r="E355" s="94" t="s">
        <v>129</v>
      </c>
      <c r="F355" s="69" t="s">
        <v>569</v>
      </c>
      <c r="G355" s="197"/>
      <c r="H355" s="37">
        <f t="shared" ref="H355:H356" si="22">(SUM(F355,G355)*D355)</f>
        <v>0</v>
      </c>
    </row>
    <row r="356" spans="1:8" x14ac:dyDescent="0.25">
      <c r="A356" s="157"/>
      <c r="B356" s="174" t="s">
        <v>21</v>
      </c>
      <c r="C356" s="114" t="s">
        <v>541</v>
      </c>
      <c r="D356" s="135">
        <v>1</v>
      </c>
      <c r="E356" s="94" t="s">
        <v>32</v>
      </c>
      <c r="F356" s="69" t="s">
        <v>569</v>
      </c>
      <c r="G356" s="197"/>
      <c r="H356" s="37">
        <f t="shared" si="22"/>
        <v>0</v>
      </c>
    </row>
    <row r="357" spans="1:8" ht="12.75" customHeight="1" x14ac:dyDescent="0.25">
      <c r="A357" s="213" t="s">
        <v>559</v>
      </c>
      <c r="B357" s="214"/>
      <c r="C357" s="214"/>
      <c r="D357" s="214"/>
      <c r="E357" s="215"/>
      <c r="F357" s="95" t="s">
        <v>569</v>
      </c>
      <c r="G357" s="95">
        <f>SUMPRODUCT(G355:G356,D355:D356)</f>
        <v>0</v>
      </c>
      <c r="H357" s="50">
        <f>H356+H355</f>
        <v>0</v>
      </c>
    </row>
    <row r="358" spans="1:8" ht="14.1" customHeight="1" x14ac:dyDescent="0.25">
      <c r="A358" s="204" t="s">
        <v>560</v>
      </c>
      <c r="B358" s="205"/>
      <c r="C358" s="205"/>
      <c r="D358" s="205"/>
      <c r="E358" s="206"/>
      <c r="F358" s="95">
        <f>SUM(F357,F353,F326,F308,F276,)</f>
        <v>0</v>
      </c>
      <c r="G358" s="95">
        <f>SUM(G357,G353,G326,G308,G276,)</f>
        <v>0</v>
      </c>
      <c r="H358" s="50">
        <f>H357+H353+H326+H308+H276</f>
        <v>0</v>
      </c>
    </row>
    <row r="359" spans="1:8" x14ac:dyDescent="0.25">
      <c r="A359" s="147"/>
      <c r="B359" s="186" t="s">
        <v>542</v>
      </c>
      <c r="C359" s="187" t="s">
        <v>543</v>
      </c>
      <c r="D359" s="188"/>
      <c r="E359" s="189"/>
      <c r="F359" s="190"/>
      <c r="G359" s="190"/>
      <c r="H359" s="191"/>
    </row>
    <row r="360" spans="1:8" x14ac:dyDescent="0.25">
      <c r="A360" s="81"/>
      <c r="B360" s="68" t="s">
        <v>20</v>
      </c>
      <c r="C360" s="138" t="s">
        <v>544</v>
      </c>
      <c r="D360" s="28">
        <v>600</v>
      </c>
      <c r="E360" s="36" t="s">
        <v>129</v>
      </c>
      <c r="F360" s="197"/>
      <c r="G360" s="197"/>
      <c r="H360" s="37">
        <f>(SUM(F360,G360)*D360)</f>
        <v>0</v>
      </c>
    </row>
    <row r="361" spans="1:8" ht="12.75" customHeight="1" x14ac:dyDescent="0.25">
      <c r="A361" s="204" t="s">
        <v>561</v>
      </c>
      <c r="B361" s="205"/>
      <c r="C361" s="205"/>
      <c r="D361" s="205"/>
      <c r="E361" s="206"/>
      <c r="F361" s="95">
        <f>F360*D360</f>
        <v>0</v>
      </c>
      <c r="G361" s="95">
        <f>G360*D360</f>
        <v>0</v>
      </c>
      <c r="H361" s="50">
        <f>SUM(H360)</f>
        <v>0</v>
      </c>
    </row>
    <row r="362" spans="1:8" ht="15" customHeight="1" x14ac:dyDescent="0.25">
      <c r="A362" s="207" t="s">
        <v>562</v>
      </c>
      <c r="B362" s="208"/>
      <c r="C362" s="208"/>
      <c r="D362" s="208"/>
      <c r="E362" s="209"/>
      <c r="F362" s="192">
        <f>SUM(F136+F207+F358+F361)</f>
        <v>0</v>
      </c>
      <c r="G362" s="193">
        <f>SUM(G136+G207+G358+G361)</f>
        <v>0</v>
      </c>
      <c r="H362" s="194">
        <f>SUM(H136+H207+H358+H361)</f>
        <v>0</v>
      </c>
    </row>
    <row r="363" spans="1:8" x14ac:dyDescent="0.25">
      <c r="A363" s="195"/>
      <c r="B363" s="195"/>
      <c r="C363" s="195"/>
      <c r="D363" s="195"/>
      <c r="E363" s="196"/>
      <c r="F363" s="195"/>
      <c r="G363" s="195"/>
      <c r="H363" s="195"/>
    </row>
    <row r="364" spans="1:8" x14ac:dyDescent="0.25">
      <c r="A364" s="195" t="s">
        <v>582</v>
      </c>
      <c r="B364" s="195"/>
      <c r="C364" s="195"/>
      <c r="D364" s="195"/>
      <c r="E364" s="196"/>
      <c r="F364" s="195"/>
      <c r="G364" s="195"/>
      <c r="H364" s="195"/>
    </row>
    <row r="365" spans="1:8" x14ac:dyDescent="0.25">
      <c r="A365" s="195" t="s">
        <v>584</v>
      </c>
      <c r="B365" s="195"/>
      <c r="C365" s="195"/>
      <c r="D365" s="195"/>
      <c r="E365" s="196"/>
      <c r="F365" s="195"/>
      <c r="G365" s="195"/>
      <c r="H365" s="195"/>
    </row>
    <row r="366" spans="1:8" x14ac:dyDescent="0.25">
      <c r="A366" s="195" t="s">
        <v>583</v>
      </c>
      <c r="B366" s="195"/>
      <c r="C366" s="195"/>
      <c r="D366" s="195"/>
      <c r="E366" s="196"/>
      <c r="F366" s="195"/>
      <c r="G366" s="195"/>
      <c r="H366" s="195"/>
    </row>
    <row r="367" spans="1:8" x14ac:dyDescent="0.25">
      <c r="A367" s="195"/>
      <c r="B367" s="195"/>
      <c r="C367" s="195"/>
      <c r="D367" s="195"/>
      <c r="E367" s="196"/>
      <c r="F367" s="195"/>
      <c r="G367" s="195"/>
      <c r="H367" s="195"/>
    </row>
  </sheetData>
  <sheetProtection algorithmName="SHA-512" hashValue="sjccjUif/+pWIiA+BTtd6GKPlg56ZdeeD5snTj7cBfL2M+dyHaF+pRMavJYLkZHlWhNCc1UaRTqq92vqrvfC4w==" saltValue="0TS/FfGLYcnAmoq+cGGNdQ==" spinCount="100000" sheet="1" objects="1" scenarios="1"/>
  <mergeCells count="37">
    <mergeCell ref="A353:E353"/>
    <mergeCell ref="A357:E357"/>
    <mergeCell ref="H12:H13"/>
    <mergeCell ref="A12:A13"/>
    <mergeCell ref="B12:B13"/>
    <mergeCell ref="C12:C13"/>
    <mergeCell ref="D12:D13"/>
    <mergeCell ref="E12:E13"/>
    <mergeCell ref="F12:G12"/>
    <mergeCell ref="G11:H11"/>
    <mergeCell ref="A1:H1"/>
    <mergeCell ref="A2:H2"/>
    <mergeCell ref="A3:H3"/>
    <mergeCell ref="A4:H4"/>
    <mergeCell ref="A5:H5"/>
    <mergeCell ref="A6:H6"/>
    <mergeCell ref="A7:H7"/>
    <mergeCell ref="A9:H9"/>
    <mergeCell ref="A10:B10"/>
    <mergeCell ref="C10:E10"/>
    <mergeCell ref="G10:H10"/>
    <mergeCell ref="A361:E361"/>
    <mergeCell ref="A362:E362"/>
    <mergeCell ref="A358:E358"/>
    <mergeCell ref="A11:B11"/>
    <mergeCell ref="C11:E11"/>
    <mergeCell ref="A60:E60"/>
    <mergeCell ref="A66:E66"/>
    <mergeCell ref="A108:E108"/>
    <mergeCell ref="A124:E124"/>
    <mergeCell ref="A121:E121"/>
    <mergeCell ref="A135:E135"/>
    <mergeCell ref="A136:E136"/>
    <mergeCell ref="A207:E207"/>
    <mergeCell ref="A276:E276"/>
    <mergeCell ref="A308:E308"/>
    <mergeCell ref="A326:E326"/>
  </mergeCells>
  <printOptions horizontalCentered="1"/>
  <pageMargins left="0.59055118110236227" right="0.39370078740157483" top="0.86614173228346458" bottom="0.70866141732283472" header="0.31496062992125984" footer="0.23622047244094491"/>
  <pageSetup paperSize="9" orientation="landscape" r:id="rId1"/>
  <headerFooter>
    <oddHeader>&amp;L&amp;G&amp;C&amp;"-,Negrito"&amp;K03+000UNIDADE DE ENGENHARIA
GERÊNCIA DE PROJETOS E OBRAS DE INFRAESTRUTURA&amp;R&amp;"-,Negrito"&amp;K03+000PROCESSO Nº. 0000074/2018
&amp;10Data: 09/01/2018</oddHeader>
    <oddFooter>&amp;L&amp;9&amp;K03+000Área:                                          Exec.: &amp;C&amp;8&amp;K03+000Confer.:                                    Autoriz.:&amp;R&amp;8&amp;K03+000 Pag. &amp;P/&amp;N</oddFooter>
  </headerFooter>
  <colBreaks count="1" manualBreakCount="1">
    <brk id="8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Lote único</vt:lpstr>
      <vt:lpstr>'Lote único'!Area_de_impressao</vt:lpstr>
      <vt:lpstr>'Lote único'!Titulos_de_impressao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B33288</dc:creator>
  <cp:lastModifiedBy>Rodrigo De Souza Da Silva</cp:lastModifiedBy>
  <cp:lastPrinted>2018-01-09T15:43:46Z</cp:lastPrinted>
  <dcterms:created xsi:type="dcterms:W3CDTF">2017-07-03T15:41:30Z</dcterms:created>
  <dcterms:modified xsi:type="dcterms:W3CDTF">2018-01-23T14:18:02Z</dcterms:modified>
</cp:coreProperties>
</file>